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C:\Users\BADE_JOH\Deutsche Gesellschaft für Internationale Zusammenarbeit (GIZ) GmbH\!🔔City WORKS with guests - Dokumente\CityWORKS2020 Internal\02 Tool Inventory\"/>
    </mc:Choice>
  </mc:AlternateContent>
  <xr:revisionPtr revIDLastSave="5" documentId="13_ncr:1_{FAF74472-9A45-8B4A-B964-B46E7438CD8E}" xr6:coauthVersionLast="44" xr6:coauthVersionMax="45" xr10:uidLastSave="{FD8A2BA0-2B4E-4668-AB77-5E42B4B12205}"/>
  <bookViews>
    <workbookView xWindow="21960" yWindow="1470" windowWidth="28800" windowHeight="15435" tabRatio="710" xr2:uid="{00000000-000D-0000-FFFF-FFFF00000000}"/>
  </bookViews>
  <sheets>
    <sheet name="00_HOW_TO_GUIDE" sheetId="8" r:id="rId1"/>
    <sheet name="01_DATABASEAllResources" sheetId="3" r:id="rId2"/>
    <sheet name="02_CityWORKS_MainResources" sheetId="4" r:id="rId3"/>
    <sheet name="03_CityWORKS_RefResources" sheetId="5" r:id="rId4"/>
    <sheet name="04_CityWORKS_GIZResources" sheetId="6" r:id="rId5"/>
  </sheets>
  <definedNames>
    <definedName name="_xlnm._FilterDatabase" localSheetId="1" hidden="1">'01_DATABASEAllResources'!$A$1:$W$982</definedName>
    <definedName name="_xlnm._FilterDatabase" localSheetId="2" hidden="1">'02_CityWORKS_MainResources'!$A$1:$W$825</definedName>
    <definedName name="_xlnm._FilterDatabase" localSheetId="3" hidden="1">'03_CityWORKS_RefResources'!$A$1:$W$879</definedName>
    <definedName name="_xlnm._FilterDatabase" localSheetId="4" hidden="1">'04_CityWORKS_GIZResources'!$A$1:$W$752</definedName>
    <definedName name="Z_458CE12D_0B85_4832_9EF5_20AA995AC114_.wvu.FilterData" localSheetId="1" hidden="1">'01_DATABASEAllResources'!$A$1:$X$50</definedName>
    <definedName name="Z_458CE12D_0B85_4832_9EF5_20AA995AC114_.wvu.FilterData" localSheetId="2" hidden="1">'02_CityWORKS_MainResources'!$A$1:$X$38</definedName>
    <definedName name="Z_458CE12D_0B85_4832_9EF5_20AA995AC114_.wvu.FilterData" localSheetId="3" hidden="1">'03_CityWORKS_RefResources'!$A$1:$X$29</definedName>
    <definedName name="Z_458CE12D_0B85_4832_9EF5_20AA995AC114_.wvu.FilterData" localSheetId="4" hidden="1">'04_CityWORKS_GIZResources'!$A$1:$Y$16</definedName>
  </definedNames>
  <calcPr calcId="191029"/>
  <customWorkbookViews>
    <customWorkbookView name="Filter 1" guid="{458CE12D-0B85-4832-9EF5-20AA995AC114}"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81" i="5" l="1"/>
  <c r="A84" i="6"/>
  <c r="A83" i="6"/>
  <c r="A82" i="6"/>
  <c r="A81" i="6"/>
  <c r="A80" i="6"/>
  <c r="A79" i="6"/>
  <c r="A78" i="6"/>
  <c r="A77" i="6"/>
  <c r="A76" i="6"/>
  <c r="A75" i="6"/>
  <c r="A74" i="6"/>
  <c r="A72" i="6"/>
  <c r="A71" i="6"/>
  <c r="A70" i="6"/>
  <c r="A69" i="6"/>
  <c r="A68" i="6"/>
  <c r="A63" i="6"/>
  <c r="A54" i="6"/>
  <c r="A45" i="6"/>
  <c r="A43" i="6"/>
  <c r="A41" i="6"/>
  <c r="A40" i="6"/>
  <c r="A39" i="6"/>
  <c r="A38" i="6"/>
  <c r="A37" i="6"/>
  <c r="A36" i="6"/>
  <c r="A33" i="6"/>
  <c r="A31" i="6"/>
  <c r="A29" i="6"/>
  <c r="A28" i="6"/>
  <c r="A27" i="6"/>
  <c r="A25" i="6"/>
  <c r="A23" i="6"/>
  <c r="A22" i="6"/>
  <c r="A21" i="6"/>
  <c r="A20" i="6"/>
  <c r="A19" i="6"/>
  <c r="A18" i="6"/>
  <c r="A17" i="6"/>
  <c r="A16" i="6"/>
  <c r="A8" i="6"/>
  <c r="A3" i="6"/>
  <c r="A2" i="6"/>
  <c r="A214"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0" i="5"/>
  <c r="A179" i="5"/>
  <c r="A178" i="5"/>
  <c r="A177" i="5"/>
  <c r="A176" i="5"/>
  <c r="A175" i="5"/>
  <c r="A173" i="5"/>
  <c r="A172" i="5"/>
  <c r="A171" i="5"/>
  <c r="A170" i="5"/>
  <c r="A168" i="5"/>
  <c r="A166" i="5"/>
  <c r="A165" i="5"/>
  <c r="A164" i="5"/>
  <c r="A163" i="5"/>
  <c r="A162" i="5"/>
  <c r="A161" i="5"/>
  <c r="A160" i="5"/>
  <c r="A159" i="5"/>
  <c r="A158" i="5"/>
  <c r="A157" i="5"/>
  <c r="A156" i="5"/>
  <c r="A155" i="5"/>
  <c r="A152" i="5"/>
  <c r="A144" i="5"/>
  <c r="A143" i="5"/>
  <c r="A140" i="5"/>
  <c r="A136" i="5"/>
  <c r="A129" i="5"/>
  <c r="A128" i="5"/>
  <c r="A122" i="5"/>
  <c r="A119" i="5"/>
  <c r="A117" i="5"/>
  <c r="A116" i="5"/>
  <c r="A115" i="5"/>
  <c r="A114" i="5"/>
  <c r="K107" i="5"/>
  <c r="A107" i="5"/>
  <c r="A106" i="5"/>
  <c r="A105" i="5"/>
  <c r="A103" i="5"/>
  <c r="A102" i="5"/>
  <c r="A98" i="5"/>
  <c r="A97" i="5"/>
  <c r="A92" i="5"/>
  <c r="A91" i="5"/>
  <c r="A90" i="5"/>
  <c r="A89" i="5"/>
  <c r="A88" i="5"/>
  <c r="A73" i="5"/>
  <c r="A72" i="5"/>
  <c r="A69" i="5"/>
  <c r="A68" i="5"/>
  <c r="A67" i="5"/>
  <c r="A66" i="5"/>
  <c r="A65" i="5"/>
  <c r="A63" i="5"/>
  <c r="A62" i="5"/>
  <c r="A61" i="5"/>
  <c r="A57" i="5"/>
  <c r="A55" i="5"/>
  <c r="A54" i="5"/>
  <c r="A52" i="5"/>
  <c r="A51" i="5"/>
  <c r="A50" i="5"/>
  <c r="A49" i="5"/>
  <c r="A47" i="5"/>
  <c r="A45" i="5"/>
  <c r="A44" i="5"/>
  <c r="A42" i="5"/>
  <c r="A41" i="5"/>
  <c r="A40" i="5"/>
  <c r="A39" i="5"/>
  <c r="A38" i="5"/>
  <c r="A37" i="5"/>
  <c r="A36" i="5"/>
  <c r="A35" i="5"/>
  <c r="A34" i="5"/>
  <c r="A33" i="5"/>
  <c r="A32" i="5"/>
  <c r="A31" i="5"/>
  <c r="A30" i="5"/>
  <c r="A29" i="5"/>
  <c r="A20" i="5"/>
  <c r="A18" i="5"/>
  <c r="A17" i="5"/>
  <c r="A15" i="5"/>
  <c r="A12" i="5"/>
  <c r="A3" i="5"/>
  <c r="A2" i="5"/>
  <c r="A159" i="4"/>
  <c r="A158" i="4"/>
  <c r="A157" i="4"/>
  <c r="A156" i="4"/>
  <c r="A155" i="4"/>
  <c r="A154" i="4"/>
  <c r="A153" i="4"/>
  <c r="A152" i="4"/>
  <c r="A151" i="4"/>
  <c r="A150" i="4"/>
  <c r="A149" i="4"/>
  <c r="A148" i="4"/>
  <c r="A147" i="4"/>
  <c r="A145" i="4"/>
  <c r="A144" i="4"/>
  <c r="A143" i="4"/>
  <c r="A142" i="4"/>
  <c r="A141" i="4"/>
  <c r="A140" i="4"/>
  <c r="A139" i="4"/>
  <c r="A138" i="4"/>
  <c r="A132" i="4"/>
  <c r="L127" i="4"/>
  <c r="A120" i="4"/>
  <c r="A118" i="4"/>
  <c r="A109" i="4"/>
  <c r="A107" i="4"/>
  <c r="A106" i="4"/>
  <c r="A105" i="4"/>
  <c r="A104" i="4"/>
  <c r="A96" i="4"/>
  <c r="A88" i="4"/>
  <c r="A86" i="4"/>
  <c r="A84" i="4"/>
  <c r="A83" i="4"/>
  <c r="A80" i="4"/>
  <c r="A79" i="4"/>
  <c r="A75" i="4"/>
  <c r="A71" i="4"/>
  <c r="A69" i="4"/>
  <c r="A68" i="4"/>
  <c r="A67" i="4"/>
  <c r="A65" i="4"/>
  <c r="A64" i="4"/>
  <c r="A62" i="4"/>
  <c r="A61" i="4"/>
  <c r="A59" i="4"/>
  <c r="A57" i="4"/>
  <c r="A56" i="4"/>
  <c r="A55" i="4"/>
  <c r="A54" i="4"/>
  <c r="A50" i="4"/>
  <c r="A48" i="4"/>
  <c r="A45" i="4"/>
  <c r="A44" i="4"/>
  <c r="A43" i="4"/>
  <c r="A42" i="4"/>
  <c r="A41" i="4"/>
  <c r="A40" i="4"/>
  <c r="A39" i="4"/>
  <c r="A38" i="4"/>
  <c r="A36" i="4"/>
  <c r="A27" i="4"/>
  <c r="A26" i="4"/>
  <c r="A25" i="4"/>
  <c r="A23" i="4"/>
  <c r="A22" i="4"/>
  <c r="A21" i="4"/>
  <c r="A20" i="4"/>
  <c r="A19" i="4"/>
  <c r="A17" i="4"/>
  <c r="A16" i="4"/>
  <c r="A6" i="4"/>
  <c r="A2" i="4"/>
  <c r="A313"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4" i="3"/>
  <c r="A273" i="3"/>
  <c r="A272" i="3"/>
  <c r="A271" i="3"/>
  <c r="A270" i="3"/>
  <c r="A269" i="3"/>
  <c r="A268" i="3"/>
  <c r="A267" i="3"/>
  <c r="A266" i="3"/>
  <c r="A265" i="3"/>
  <c r="A263" i="3"/>
  <c r="A262" i="3"/>
  <c r="A261" i="3"/>
  <c r="A260" i="3"/>
  <c r="A258" i="3"/>
  <c r="A256" i="3"/>
  <c r="A255" i="3"/>
  <c r="A254" i="3"/>
  <c r="A252" i="3"/>
  <c r="A251" i="3"/>
  <c r="A250" i="3"/>
  <c r="A249" i="3"/>
  <c r="A248" i="3"/>
  <c r="A247" i="3"/>
  <c r="A246" i="3"/>
  <c r="A245" i="3"/>
  <c r="A244" i="3"/>
  <c r="A243" i="3"/>
  <c r="A242" i="3"/>
  <c r="A241" i="3"/>
  <c r="A240" i="3"/>
  <c r="A239" i="3"/>
  <c r="A232" i="3"/>
  <c r="L223" i="3"/>
  <c r="A222" i="3"/>
  <c r="A221" i="3"/>
  <c r="A215" i="3"/>
  <c r="A211" i="3"/>
  <c r="A207" i="3"/>
  <c r="A195" i="3"/>
  <c r="A194" i="3"/>
  <c r="A190" i="3"/>
  <c r="A189" i="3"/>
  <c r="A188" i="3"/>
  <c r="A187" i="3"/>
  <c r="A180" i="3"/>
  <c r="A176" i="3"/>
  <c r="A173" i="3"/>
  <c r="A172" i="3"/>
  <c r="A171" i="3"/>
  <c r="A170" i="3"/>
  <c r="A168" i="3"/>
  <c r="K159" i="3"/>
  <c r="A159" i="3"/>
  <c r="A158" i="3"/>
  <c r="A157" i="3"/>
  <c r="A155" i="3"/>
  <c r="A154" i="3"/>
  <c r="A150" i="3"/>
  <c r="A149" i="3"/>
  <c r="A142" i="3"/>
  <c r="A141" i="3"/>
  <c r="A140" i="3"/>
  <c r="A139" i="3"/>
  <c r="A138" i="3"/>
  <c r="A137" i="3"/>
  <c r="A135" i="3"/>
  <c r="A131" i="3"/>
  <c r="A130" i="3"/>
  <c r="A119" i="3"/>
  <c r="A116" i="3"/>
  <c r="A115" i="3"/>
  <c r="A110" i="3"/>
  <c r="A108" i="3"/>
  <c r="A107" i="3"/>
  <c r="A106" i="3"/>
  <c r="A105" i="3"/>
  <c r="A104" i="3"/>
  <c r="A100" i="3"/>
  <c r="A99" i="3"/>
  <c r="A97" i="3"/>
  <c r="A96" i="3"/>
  <c r="A95" i="3"/>
  <c r="A94" i="3"/>
  <c r="A92" i="3"/>
  <c r="A91" i="3"/>
  <c r="A89" i="3"/>
  <c r="A87" i="3"/>
  <c r="A86" i="3"/>
  <c r="A84" i="3"/>
  <c r="A83" i="3"/>
  <c r="A81" i="3"/>
  <c r="A80" i="3"/>
  <c r="A79" i="3"/>
  <c r="A78" i="3"/>
  <c r="A77" i="3"/>
  <c r="A76" i="3"/>
  <c r="A72" i="3"/>
  <c r="A70" i="3"/>
  <c r="A68" i="3"/>
  <c r="A66" i="3"/>
  <c r="A64" i="3"/>
  <c r="A63" i="3"/>
  <c r="A62" i="3"/>
  <c r="A61" i="3"/>
  <c r="A60" i="3"/>
  <c r="A59" i="3"/>
  <c r="A58" i="3"/>
  <c r="A57" i="3"/>
  <c r="A56" i="3"/>
  <c r="A55" i="3"/>
  <c r="A54" i="3"/>
  <c r="A53" i="3"/>
  <c r="A52" i="3"/>
  <c r="A51" i="3"/>
  <c r="A50" i="3"/>
  <c r="A49" i="3"/>
  <c r="A47" i="3"/>
  <c r="A37" i="3"/>
  <c r="A35" i="3"/>
  <c r="A34" i="3"/>
  <c r="A33" i="3"/>
  <c r="A32" i="3"/>
  <c r="A30" i="3"/>
  <c r="A28" i="3"/>
  <c r="A27" i="3"/>
  <c r="A26" i="3"/>
  <c r="A25" i="3"/>
  <c r="A24" i="3"/>
  <c r="A21" i="3"/>
  <c r="A18" i="3"/>
  <c r="A17" i="3"/>
  <c r="A6"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88" authorId="0" shapeId="0" xr:uid="{00000000-0006-0000-0100-000001000000}">
      <text>
        <r>
          <rPr>
            <sz val="10"/>
            <color rgb="FF000000"/>
            <rFont val="Arial"/>
            <family val="2"/>
          </rPr>
          <t>ADD TO TAB 3
	-Antonia burchard-Levine</t>
        </r>
      </text>
    </comment>
    <comment ref="A290" authorId="0" shapeId="0" xr:uid="{00000000-0006-0000-0100-000002000000}">
      <text>
        <r>
          <rPr>
            <sz val="10"/>
            <color rgb="FF000000"/>
            <rFont val="Arial"/>
            <family val="2"/>
          </rPr>
          <t>to add to TAB 3
	-Antonia burchard-Levine</t>
        </r>
      </text>
    </comment>
  </commentList>
</comments>
</file>

<file path=xl/sharedStrings.xml><?xml version="1.0" encoding="utf-8"?>
<sst xmlns="http://schemas.openxmlformats.org/spreadsheetml/2006/main" count="4069" uniqueCount="1236">
  <si>
    <t>Organization</t>
  </si>
  <si>
    <t>In a nutshell</t>
  </si>
  <si>
    <t>Global Agenda</t>
  </si>
  <si>
    <t>Format</t>
  </si>
  <si>
    <t>Scale</t>
  </si>
  <si>
    <t>Type of tool</t>
  </si>
  <si>
    <t>Sector</t>
  </si>
  <si>
    <t>Comments</t>
  </si>
  <si>
    <t>URL</t>
  </si>
  <si>
    <t>Further Reference</t>
  </si>
  <si>
    <t xml:space="preserve">UN </t>
  </si>
  <si>
    <t>Aims to function as one-stop-shop on SDG localization resources and tools for stakeholders. It is a network and platform that supports the on-the-ground delivery of the SDGs, with a focus on those furthest behind. It is a convergence point between local and regional governments and their associations, national governments, businesses, community-based organizations and other local actors, and the United Nations system. Local2030 supports local leaders in collaboratively incubating and sharing solutions, unlocking bottlenecks and implementing strategies that advance the SDGs at the local level.
A core feature is the toolbox, which contains a range of concrete, practical and adaptable mechanisms and instruments that support the development, implementation, monitoring and review of locally-appropriate SDG actions.</t>
  </si>
  <si>
    <t>Agenda 2030</t>
  </si>
  <si>
    <t>Website</t>
  </si>
  <si>
    <t xml:space="preserve">Local </t>
  </si>
  <si>
    <t xml:space="preserve">Toolkit; platform; Standalone </t>
  </si>
  <si>
    <t>http://localizingthesdgs.org/</t>
  </si>
  <si>
    <t>UN Habitat</t>
  </si>
  <si>
    <t>Roadmap for Localizing the SDGs: Implementation and Monitoring at Subnational Level</t>
  </si>
  <si>
    <t>Publication</t>
  </si>
  <si>
    <t>Global</t>
  </si>
  <si>
    <t>Not specific</t>
  </si>
  <si>
    <t>UNDP</t>
  </si>
  <si>
    <t>Web-based</t>
  </si>
  <si>
    <t>National</t>
  </si>
  <si>
    <t>Guidance</t>
  </si>
  <si>
    <t>Transport</t>
  </si>
  <si>
    <t>Water</t>
  </si>
  <si>
    <t>UN SDSN</t>
  </si>
  <si>
    <t>Excel</t>
  </si>
  <si>
    <t>Regional</t>
  </si>
  <si>
    <t xml:space="preserve">Water </t>
  </si>
  <si>
    <t>Global Task Force</t>
  </si>
  <si>
    <t>Presentation</t>
  </si>
  <si>
    <t>Local</t>
  </si>
  <si>
    <t>Energy</t>
  </si>
  <si>
    <t>Project</t>
  </si>
  <si>
    <t>UCLG</t>
  </si>
  <si>
    <t>ICLEI</t>
  </si>
  <si>
    <t>Roadmap aims to support local and regional governments and their associations to implement and monitor the SDGs and to influence national policy-making with a view to creating an enabling environment for action at local and regional level.</t>
  </si>
  <si>
    <t xml:space="preserve">Publication </t>
  </si>
  <si>
    <t>G Roadmap; Guidance Tool</t>
  </si>
  <si>
    <t xml:space="preserve">Not Specific </t>
  </si>
  <si>
    <t>Good summary, many examples and concrete actions/activities worldwide, and many links to other references; it gives concrete suggestions for actions (for both local governments and LG associations)</t>
  </si>
  <si>
    <t>C40</t>
  </si>
  <si>
    <t>Cities Alliance</t>
  </si>
  <si>
    <t>World Bank</t>
  </si>
  <si>
    <t>https://unhabitat.org/roadmap-for-localizing-the-sdgs-implementation-and-monitoring-at-subnational-level/</t>
  </si>
  <si>
    <t xml:space="preserve">Data </t>
  </si>
  <si>
    <t>GIZ</t>
  </si>
  <si>
    <t xml:space="preserve">Land management </t>
  </si>
  <si>
    <t>Rural-Urban linkages</t>
  </si>
  <si>
    <t>Metropolis</t>
  </si>
  <si>
    <t>Platforma</t>
  </si>
  <si>
    <t>UNDRR</t>
  </si>
  <si>
    <t>UNFCCC</t>
  </si>
  <si>
    <t>OECD</t>
  </si>
  <si>
    <t>UNCCD</t>
  </si>
  <si>
    <t>The Sustainable Development Goals: What Local Governments Need to know</t>
  </si>
  <si>
    <t>CDIA</t>
  </si>
  <si>
    <t>Explains how each of the 17 SDGs relates to the daily work of local and regional governments. It also lists the most relevant targets of each goal to local governments and highlights the relationship between the goals and other international agendas, such as climate change and Habitat III.</t>
  </si>
  <si>
    <t>Guidance Tool</t>
  </si>
  <si>
    <t>Several points on why each of the SDGs matter to local government</t>
  </si>
  <si>
    <t>https://www.uclg.org/sites/default/files/the_sdgs_what_localgov_need_to_know_0.pdf</t>
  </si>
  <si>
    <t>Getting Started with SDG in Cities</t>
  </si>
  <si>
    <t>UN SDSN - The Sustainable Development Solutions Network</t>
  </si>
  <si>
    <t>This handbook complements an earlier SDG guide that was developed for national governments and focused on country-level implementation. Together, they provide a holistic framework for SDG implementation from the local through regional and national levels.</t>
  </si>
  <si>
    <t>Framework tools; Guidance Tool</t>
  </si>
  <si>
    <t>Good overview and conceptual framework, list of references brings several good practical tools and examples, some GIZ references, and also on the necessary enabling conditions; It does not provide concrete link on other SDGs apart from SDG11 and the role of cities</t>
  </si>
  <si>
    <t>http://unsdsn.org/resources/publications/getting-started-with-the-sdgs-in-cities/</t>
  </si>
  <si>
    <t xml:space="preserve">Analysis of the connection between six of the main global agendas on sustainable development and the principal metropolitan challenges: the 2030 Agenda for Sustainable De- velopment, the New Urban Agenda, the Paris Agreement, the Sendai Framework for Disaster Risk Reduction, the Addis Ababa Action Agenda and the Busan Partnership for Effective Development Coperation.  Contribution to a number of fundamental tools to the implementation in metropolitan areas of the commitments established at a worldwide level. 
</t>
  </si>
  <si>
    <t>All</t>
  </si>
  <si>
    <t xml:space="preserve">Global </t>
  </si>
  <si>
    <t>Mainstreaming the 2030 Agenda for Sustainable Development - Interim Reference Guide to UN Country Teams</t>
  </si>
  <si>
    <t>United Nations Development Group</t>
  </si>
  <si>
    <t>Guide features an array of approaches and tools to adapt the Agenda to national, sub-national and local conditions and realities; Structure of guidance: Building Awareness; Applying Multi-stakeholder Approaches For SDG Integration; Tailoring SDGs to National, Sub-national and Local Contexts; Creating Horizontal Policy Coherence (breaking the silos); Creating Vertical Policy Coherence (glocalizing the Agenda); Budgeting for the Future; Monitoring, Reporting and Accountability; Assessing Risk and Fostering Adaptability .</t>
  </si>
  <si>
    <t xml:space="preserve">National; Regional; Local </t>
  </si>
  <si>
    <t>Reference Guide; Guidance Tool</t>
  </si>
  <si>
    <t>Each of the categories lists further tools and references!! Comprehensive guide with case studies; publicly available tools, also relevant for local mainstreaming ; Framework: MAPS (mainstreaming, acceleration and policy support)</t>
  </si>
  <si>
    <t>https://www.undp.org/content/dam/undp/library/MDG/Post2015-SDG/UNDP-SDG-UNDG-Reference-Guide-UNCTs-2015.pdf</t>
  </si>
  <si>
    <t>Mainstreaming the 2030 Agenda for Sustainable Development – Reference Guide for UN Country Teams, n.d. URL https://undg.org/document/mainstreaming-the-2030-agenda-for-sustainable-development-reference-guide-for-un-country-teams/ (accessed 7.23.19).</t>
  </si>
  <si>
    <t>ICLEI Factsheets on Climate Series</t>
  </si>
  <si>
    <t>Climate Series 2015: 01 - A brief history of Local Government climate advocacy; 02 - Vertical Integration; 03 - Friends of Cities; 04 - Forging Measurable, Reportable and Verifiable actions to tackle climate change; 05 - Reporting Platforms; 06 - The Transformative Actions Program (TAP)</t>
  </si>
  <si>
    <t>Paris Climate Agreement</t>
  </si>
  <si>
    <t>These Briefing Sheets are produced by ICLEI as a contribution to the _Local Government Climate Roadmap_ at the UN Climate Summit (COP21) 2015 in Paris. Each sheet provides also further links and references;</t>
  </si>
  <si>
    <t>http://old.iclei.org/index.php?id=iclei_briefing_sheets</t>
  </si>
  <si>
    <t>ICLEI Factsheets on SDGs</t>
  </si>
  <si>
    <t>SDG Series: 01 - From MDGs to SDGs, 02 - Cities and the Sustainable Development Goals, 03 - Introducing a new Global Goal for Cities and Human Settlements, 04 - The importance of all Sustainable Development Goals (SDGs) for cities and communities, 05 - Implementing the SDGs in cities, 06 - Measuring, Monitoring and Evaluating the SDGs, 07 - Towards the New Urban Agenda</t>
  </si>
  <si>
    <t>Briefing Sheet 4 is a very good overview of the importance of cities and human settlements in attaining all 17 goals by 2030. It is divided into 17 separate briefs, providing the major cross-cutting links between sustainable development, urbanization and local governance. Important ANNEX: Networks, Partnerships and Initiatives working in different areas of the SDGs</t>
  </si>
  <si>
    <t>Statement of the Second World Assembly of Local and Regional Governments to HABITAT III</t>
  </si>
  <si>
    <t>Short summary (two pages) document on what several local and regional governments across the globe celebrate, commit to, and call on the international community to support;</t>
  </si>
  <si>
    <t>NUA</t>
  </si>
  <si>
    <t>Local; Regional</t>
  </si>
  <si>
    <t>Statement</t>
  </si>
  <si>
    <t xml:space="preserve">Housing; Urban development </t>
  </si>
  <si>
    <t>Interesting to raise awareness of local actors; mention key topics such as: right to the city, decentralization/subsidiarity, direct partnership, strenghen capacities, multi-level governance, integrated urban and territorial approach, inter-municipal cooperation, etc</t>
  </si>
  <si>
    <t>https://www.global-taskforce.org/sites/default/files/2017-06/bfe783_e8535ee007b74a86be6880f0ccc97b1c.pdf</t>
  </si>
  <si>
    <t>RAPID INTEGRATED ASSESSMENT (RIA) TOOL - To facilitate mainstreaming of SDGs into national and local plans</t>
  </si>
  <si>
    <t>This tool aims to aid countries to assess their readiness to implement the SDGs. The assessment is a first step in the process of localizing the SDGs. It reviews the current National/Sub-national Development Plans and relevant sector strategies, and provides an indicative overview of the level of alignment between the plans/strategies and SDG targets. It also identifies the potential need for multi-sectoral coordination around the achievement of specific SDG targets.</t>
  </si>
  <si>
    <t>National; Regional; Local</t>
  </si>
  <si>
    <t>Standalone tool</t>
  </si>
  <si>
    <t xml:space="preserve">Not Specific; Sustainable development? </t>
  </si>
  <si>
    <t xml:space="preserve">Structured methodolgy of 5 steps; 1. Indentifications of key development objectives; 2. identification of determinants that impede progress on the identified develpoment priority; 3: Identification and prioritazion of of interventions that adress the determinants; 4: Identification and prioritization of bottlenecks and bottleneck solutions to SDGs accelerators; 5. preparation of an implementation and monitoring plan for the proposed solutions. Includes a number of templates including "conduct a rapid mapping assessment of the alignment of existing policies to the SDGs", and "Conduct a detailed mapping assessment of the alignment of existing policies to the SDGs, including corresponding targets and institutional apparatus" among others. </t>
  </si>
  <si>
    <t>https://www.undp.org/content/dam/undp/library/Sustainable%20Development/SDG%20Tools/Rapid_Integrated_Assessment_10May2017.pdf</t>
  </si>
  <si>
    <t>SDG Acceleration Catalyst Tool (ACT)</t>
  </si>
  <si>
    <t>The SDG Acceleration Catalyst Tool has been designed to help countries accelerate progress across SDG targets to support implementation of the 2030 Agenda. The tool aims to identify accelerators that can trigger positive multiplier effects across the SDGs, and solutions to bottlenecks that impede the optimal performance of the identified accelerators. The ACT builds on the methodology of the MDG Acceleration Framework (MAF) and its application in 60 countries.</t>
  </si>
  <si>
    <t>Catalyst Tool</t>
  </si>
  <si>
    <t>Structured methodolgy of 5 steps; 1. Indentifications of key development objectives; 2. identification of determinants that impede progress on the identified develpoment priority; 3: Identification and prioritazion of of interventions that adress the determinants; 4: Identification and prioritization of bottlenecks and bottleneck solutions to SDGs accelerators; 5. preparation of an implementation and monitoring plan for the proposed solutions</t>
  </si>
  <si>
    <t>http://www.undp.org/content/dam/undp/library/Sustainable Development/SDG Tools/SDG_Acceleration_Catalyst_Tool_6April2017.pdf</t>
  </si>
  <si>
    <t>INSTITUTIONAL AND COORDINATION MECHANISMS (ICM): FACILITATING INTEGRATION AND COHERENCE FOR SDG IMPLEMENTATION</t>
  </si>
  <si>
    <t>The Guidance tool aims to provide information on how countries have adapted their existing institutional and coordination frameworks or established new ones in order to implement the SDGs. It highlights efforts to mobilize institutions around the SDGs, improve their functioning and promote horizontal and vertical coherence. The guidance note includes information on how responsibility is allocated amongst various levels of government (national, subnational and local) for coherent implementation and review of the 2030 Agenda. It provides an overview of key factors a country should take into account when establishing a new institutional framework or adapting an existing one.</t>
  </si>
  <si>
    <t xml:space="preserve">Not specific </t>
  </si>
  <si>
    <t>Sustainable Development</t>
  </si>
  <si>
    <t>Draft 01 March 2017 – not for broad circulation – unedited version; Several country examples; very good national examples of institutional arrangements; Checklist to assess the current institutional framework for SDG implementation (pg. 43); Checklist of key ingredients a country needs to take into account when defining an institutional apparatus to facilitate SDG implementation and review. 18 Dec 2018 version of guidance notes available online.</t>
  </si>
  <si>
    <t>https://www.undp.org/content/undp/en/home/librarypage/sustainable-development-goals/institutional-and-coordination-mechanisms---guidance-note.html</t>
  </si>
  <si>
    <t>Institutional and Coordination Mechanisms - Guidance Note [WWW Document], n.d. . UNDP. URL https://www.undp.org/content/undp/en/home/librarypage/sustainable-development-goals/institutional-and-coordination-mechanisms---guidance-note.html (accessed 7.23.19).</t>
  </si>
  <si>
    <t>SDG Goal 11 Monitoring Framework: A guide to assist national and local governments to monitor and report on SDG goal 11+ indicators</t>
  </si>
  <si>
    <t>A guide to assist national and local governments in their efforts to collect, analyze, validate data and information in view of the preparation of country-based reports. This “Monitoring Framework” provides the use of necessary definitions, method of computation and metadata of indicators, including spatial indicators. It also includes global, national and local monitoring to support the implementation of SDG Goal 11 targets.</t>
  </si>
  <si>
    <t xml:space="preserve">Sub-national; Local </t>
  </si>
  <si>
    <t>Guidance Tool; Monitoring Framework</t>
  </si>
  <si>
    <t>Urban development</t>
  </si>
  <si>
    <t>SGD 11+ means that also two other SDGs (1 and 6) are taken into consideration</t>
  </si>
  <si>
    <t>http://localizingthesdgs.org/library/60/SDG-Goal-11-Monitoring-Framework-A-guide-to-assist-national-and-local-governments-to-monitor-and-report-on-SDG-goal-11-indicators.pdf</t>
  </si>
  <si>
    <t>Training Manual on Selected Human Settlements Indicators of SDGs</t>
  </si>
  <si>
    <t>UNHabitat</t>
  </si>
  <si>
    <t>Focuses on M&amp;E in relation to the two specific topics, looking at several indicators for targets in detail; requires a good understanding and foundation of why SDGs are relevant fo cities</t>
  </si>
  <si>
    <t>Guidance Tool; Training Manual; Standalone tool</t>
  </si>
  <si>
    <t>Indicator framework on selected targets; one module focuses on slum issues the other on public transport. Includes specific activities, tasks, target audience etc.</t>
  </si>
  <si>
    <t>https://www.localizingthesdgs.org/library/295/Training-Manual-on-selected-human-settlements-indicators-of-the-SDG.pdf</t>
  </si>
  <si>
    <t xml:space="preserve">Learnig Module 1: Localizing the SDGs - introduction </t>
  </si>
  <si>
    <t>Global Taskforce of local and regional governments; UNDP; UN-Habitat; 2017</t>
  </si>
  <si>
    <t>GTF-UCLG/UNDP/UN-HABITAT have embarked on developing a series of training modules geared at building the capacities of LRGs and LG stakeholders on the new agenda. Training Module 1, It is based on participatory methodologies and open learning, and enables to the future association and network facilitators to run workshops for the SDGs awareness raising local strategies. It is primarily targeted at members of local and regional governments, as well as local government associations and partners.</t>
  </si>
  <si>
    <t>Training manual; standalone tool</t>
  </si>
  <si>
    <t xml:space="preserve">The Trainer's guide for Localizing the SDGs is intended to provide information on the Sustainable Development Goals (SDGs) to local and regional governments, and their organizations or networks, and equip them with a series of strategies, skills and knowledge to localize them; Slides available in spanish, portuguese; well structured and developed training materials; good experience in applications specially in Latin America by international organization. Includes materials, target audience etc. and specific activities, </t>
  </si>
  <si>
    <t>https://www.localizingthesdgs.org/library/348/Trainers-guide-for-Localizing-the-SDGs-Learning-Module-1.pdf</t>
  </si>
  <si>
    <t>https://www.learning.uclg.org/module-1</t>
  </si>
  <si>
    <t>Global Taskforce of local and regional governments; UNDP; UN-Habitat; 2018</t>
  </si>
  <si>
    <t xml:space="preserve">It provides a guide from planning to the implementation of local public policies. The module works on strategic, integral and non-sectoral plans that aim to be as broad as possible. It is produced to be facilitated to local and regional government members and associations (LRGs and LRGAs), but due to its inclusive approach, it is also suitable for representatives of the private sector, civil society and academia. 
</t>
  </si>
  <si>
    <t xml:space="preserve">https://www.learning.uclg.org/module-2
</t>
  </si>
  <si>
    <t>Global Taskforce of local and regional governments; UNDP; UN-Habitat; 2019</t>
  </si>
  <si>
    <t>Module 3, provides guidance to the SDGs localizing process reporting. It gives examples, exercises and tools to the Voluntary National Reviews (VNRs) and Voluntary Local Reviews (VLRs), to be presented at the United Nations High Level Political Forum (HLPF) on the coming years. To this purpose, the module is aimed to LRGs, LRGAs and other networks, for the facilitation on the SDGs monitoring and reporting processes, both at national and international levels.</t>
  </si>
  <si>
    <t>https://www.learning.uclg.org/module-3</t>
  </si>
  <si>
    <t>Needs assessment survey on SDGs - For Asian Local Governments and Associations</t>
  </si>
  <si>
    <t>UCLG-APAC</t>
  </si>
  <si>
    <t>Simple survey measuring the general need on SDG as well as needs related to SDG communication and learning program for local government.</t>
  </si>
  <si>
    <t>Survey; standalone tool; Guidance tool</t>
  </si>
  <si>
    <t>Focus on Asia; very good set of questionary that can be surely applied in other contexts; results presented in the 3 mentioned categories and with recommendations</t>
  </si>
  <si>
    <t>https://www.learning.uclg.org/sites/default/files/report_rapid_need_assessment_sdg_tdm_04022016_1_1_1.pdf</t>
  </si>
  <si>
    <t>SDG Academy - Selfpaced course: Cities and the Challenge of Sustainable Development</t>
  </si>
  <si>
    <t>SDSN</t>
  </si>
  <si>
    <t>This mini-series is a companion piece to the SDG Academy's full-length "Sustainable Cities" course and also serves as a brief introduction to the topic of urban sustainable development and the SDGs. Join Professor Sachs as he delves into the challenges and opportunities that cities face in the 21st century. Whether you are an alumnus of our "Sustainable Cities" course, or a current student, or fresh to this field - there is something here for anyone interested in the future of our cities!</t>
  </si>
  <si>
    <t>Online Course</t>
  </si>
  <si>
    <t>on-demand mini-series; Login necessary , although videos are on youtube - Part 1: Introduction to the SDGs; Part 2: Why Cities? The Importance of SDG 11; Part 3: The 10-Point Agenda for 21st Century Cities; Part 4: Urban Environment and Energy Systems; Part 5: Cities as Hubs of Knowledge</t>
  </si>
  <si>
    <t>https://sdgacademy.org/course/cities-and-the-challenge-of-sustainable-development/</t>
  </si>
  <si>
    <t xml:space="preserve">SDSN </t>
  </si>
  <si>
    <t>This course explores what Sustainable cities are all about. It examines how urban sustainability can be delivered: how cities function as systems of systems; how we can increase urban productivity and reduce urban poverty and inequality, enable urban inclusion and safety; provide universal basic services, housing and infrastructure; protect the urban environment, reduce risk and vulnerability . It further explores what actions need to be taken to improve urban governance and financing for sustainable development and key institutions and agents that can make this possible.</t>
  </si>
  <si>
    <t>LECTURE 1 The Urban Opportunity; LECTURE 2 What makes a city function? LECTURE 3 How can we reduce urban poverty and make cities inclusive and safe? LECTURE 4 How can we make cities productive and reduce inequality? LECTURE 5 How can we improve human development in cities? LECTURE 6 How can we provide universal urban services and infrastructure? LECTURE 7 How can the urban environment be protected? LECTURE 8 How can we achieve urban resilience? LECTURE 9 How can cities and urban areas be governed better to make them more sustainable? LECTURE 10 Who can enable and implement this change?</t>
  </si>
  <si>
    <t>CDIA TOOLS</t>
  </si>
  <si>
    <t>Several tools available, could also be used for prioritization and stakeholder invovlement; From ideas to bankable projects</t>
  </si>
  <si>
    <t>Web tool</t>
  </si>
  <si>
    <t>Standalone tool; screening tool</t>
  </si>
  <si>
    <t>Urban Development; Sustainable Finance</t>
  </si>
  <si>
    <t>Tools: guidelines for pre-feseability study; city infrastructure invesment programming and prioritization tool, inclusive cities checklist, Project Screening Tool to Align Upstream Urban Climate Resilience Planning to Downstream Finance, among others</t>
  </si>
  <si>
    <t>http://cdia.asia/resources/tools/</t>
  </si>
  <si>
    <t>UNITAR’s National Briefings Package</t>
  </si>
  <si>
    <t>UNITAR-UNDG</t>
  </si>
  <si>
    <t>"The package is designed to provide essential information and promote engagement among key national “change agents” under the leadership of their respective Governments.; The proposed briefings will aim to:
 - Raise awareness among key national stakeholders on the content and implications of the emerging content of the Post-2015 agenda;
 - Engage key stakeholders in the process of reflection on the key steps needed to start the integration of the agenda with the national development strategies and plans."</t>
  </si>
  <si>
    <t>Login necessary; "Available via the UNITAR Learning website; good set of slides and exercises; Scanning the landscape of existing strategies and plans: UNITAR Module 6, slides 55-60. 
 Comparative analysis of SDGs and existing goals (goal level): UNITAR Module 6, slide 64. "</t>
  </si>
  <si>
    <t>ADB / UNE</t>
  </si>
  <si>
    <t>This tool compendium includes tools developed by the Poverty-Environment Initiative, a joint global program of UNDP and UN Environment that supported governments to mainstream poverty and environment objectives into national planning, budgeting, and investment processes. It also includes many more tools developed by ADB, United Nations agencies,
and other development partners. The tools included will help policy makers understand the interlinkages within and between environment-related goals and targets; promote policy coherence and integration of the environmental dimensions of the SDGs; and help develop indicators, policies, and institutional arrangements to support progress toward the environment-related dimensions of the SDGs. It is also anticipated that the use of such tools will be scaled up through programs including the recently launched UNDP and UN Environment Poverty Environment Action for the SDGs 2018–2022 project.</t>
  </si>
  <si>
    <t xml:space="preserve">Global Network </t>
  </si>
  <si>
    <t xml:space="preserve">The Global Partnership for Sustainable Development Data is a global network bringing together governments, the private sector, and civil society organizations dedicated to using the data revolution to achieve the Sustainable Development Goals.  The Global Partnership for Sustainable Development Data drives action at the local, national, and global level to ensure the new opportunities of the data revolution are used to achieve the Sustainable Development Goals. </t>
  </si>
  <si>
    <t>The Solutions Gateway supports this view, to guide, showcase examples of good practice, with a focus on proven solutions for low emission and sustainable development.</t>
  </si>
  <si>
    <t>UN STATS</t>
  </si>
  <si>
    <t xml:space="preserve">Dissemination platform of the Global SDG Indicators Database. This platform provides access to data compiled through the UN System in preparation for the Secretary-General's annual report on "Progress towards the Sustainable Development Goals"
</t>
  </si>
  <si>
    <t xml:space="preserve">https://unstats.un.org/sdgs/files/report/2018/TheSustainableDevelopmentGoalsReport2018-EN.pdf
Metadata respository: https://unstats.un.org/sdgs/metadata/
https://unstats-undesa.opendata.arcgis.com/datasets : https://unstats.un.org/wiki/display/SDGeHandbook/Indicator+11.b.1
https://unstats.un.org/sdgs/indicators/database/
</t>
  </si>
  <si>
    <t>A handbook for practitioners for localizing the Sustainable Development Goals (SDGs) designed to help practitioners at municipal level in improving their knowledge and strengthe- ning their understanding of the re- levance of the 2030 agenda and the SDGs at local level, to raise their capacities to become promoters of the SDGs and to be able to sensiti- ze other stakeholders.</t>
  </si>
  <si>
    <t xml:space="preserve">Awareness raising tools. </t>
  </si>
  <si>
    <t>https://social-rights-balkan.org/wp-content/uploads/Handbook_2030-Agenda-in-my-Municipality-4.pdf</t>
  </si>
  <si>
    <t xml:space="preserve">Metropolis </t>
  </si>
  <si>
    <t xml:space="preserve">As practical contributions to accomplish the goal of making cities and human settlements inclusive, safe, resilient and sustainable (Goal 11 of the 2030 Agenda),the initiatives shown in this publication inspire the growth of a culture of innovation in the most diverse urban agglomerations in the world, placing citizens at the centre of urban policies in order to leave no one behind.
</t>
  </si>
  <si>
    <t>https://www.metropolis.org/sites/default/files/resources/Solutions-for-and-by-cities.pdf</t>
  </si>
  <si>
    <t>Tier Classifications for Global SDG Indicators</t>
  </si>
  <si>
    <t>Tier 1: Indicator is conceptually clear, has an internationally established methodology and standards are available, and data are regularly produced by countries for at least 50 per cent of countries and of the population in every region where the indicator is relevant.
Tier 2: Indicator is conceptually clear, has an internationally established methodology and standards are available, but data are not regularly produced by countries.
Tier 3: No internationally established methodology or standards are yet available for the indicator, but methodology/standards are being (or will be) developed or tested.</t>
  </si>
  <si>
    <t>https://unstats.un.org/sdgs/files/Tier%20Classification%20of%20SDG%20Indicators_15%20Dec%202017_web%20final.pdf</t>
  </si>
  <si>
    <t>UN DESA</t>
  </si>
  <si>
    <t xml:space="preserve">This is a handbook for country preparation and presentation of voluntary national reviews (VNRs). It should be read in conjunction with the Secretary- General’s proposal for voluntary common reporting guidelines for voluntary national reviews at the High-level Political Forum (HLPF). The Secretary- General’s guidelines are attached in the handbook as annex 2.
This handbook supplements the Secretary-General’s guidelines in that it provides basic, practical information on the steps that countries may take when preparing voluntary national reviews. It is designed to provide elementary building blocks for a country in the preparation of its reviews. It is not an exhaustive document. A range of other sources of information may further assist countries, some of which are indicated in the text.
This document has been updated to reflect new information and dates.
</t>
  </si>
  <si>
    <t xml:space="preserve">
https://sustainabledevelopment.un.org/content/documents/20872VNR_hanbook_2019_Edition_v4.pdf</t>
  </si>
  <si>
    <t>https://sustainabledevelopment.un.org/vnrs/</t>
  </si>
  <si>
    <t xml:space="preserve">https://www.sdsntrends.org/local-data-action
</t>
  </si>
  <si>
    <t xml:space="preserve">The Local Data Action Solutions Initiative supports sub-national actors in engaging with the SDGs through local monitoring. The Local Data Action Solutions Initiative (LDA-SI) is a crossover project between SDSN's USA-Sustainable Cities Initiative (USA-SCI) and TReNDS. It aims to create a library of case studies and technical knowledge documenting how to engage with and monitor the SDGs at city and regional levels. Knowledge is curated in consultation with city staff, technical partners, and other stakeholders.
</t>
  </si>
  <si>
    <t>Microgrant program: IDENTIFYING AND PROMOTING METHODS FOR SUB-NATIONAL SDG MONITORING (Aruba, Brazil, Colombia, India, Los Angeles) https://www.sdsntrends.org/local-data-action-microgrants-2018-2019</t>
  </si>
  <si>
    <t xml:space="preserve">This Study is part of the CPMR External Cooperation activity led by the Basque Government, and developed in the framework of the activities conducted under the Strategic Partnership Agree- ment signed between PLATFORMA and the European Union. The objectives are to reinforce the new and innovative landscape and alliances for decentralised cooperation, in the context of the 2030 Agenda and the EU answer to the territorial dimension.
</t>
  </si>
  <si>
    <t>European</t>
  </si>
  <si>
    <t>http://platforma-dev.eu/wp-content/uploads/2017/03/CPMR-PLATFORMA-multi-stakeholder-partnerships-EN.pdf</t>
  </si>
  <si>
    <t>http://platforma-dev.eu/publications/</t>
  </si>
  <si>
    <t xml:space="preserve">This publication on “Connecting cities and communities with the SDGs" has been developed within the framework of the United for Smart Sustainable Cities (U4SSC) initiative. This publication provides an overview of how cities can use information and communication technologies (ICTs) to achieve the Sustainable Development Goals (SDGs). It also maps the case studies to the various international agreements as well as the SDGs.
</t>
  </si>
  <si>
    <t>https://www.unece.org/fileadmin/DAM/hlm/documents/Publications/U4SSC_Deliverable-Connecting-Cities-and-Communities.pdf</t>
  </si>
  <si>
    <t xml:space="preserve"> Resource / Tool</t>
  </si>
  <si>
    <t xml:space="preserve">https://www.unece.org/housing-and-land-management/united-4-smart-sustainable-cities-u4ssc.html
</t>
  </si>
  <si>
    <t xml:space="preserve">UCLG </t>
  </si>
  <si>
    <t xml:space="preserve">"The Mandala tool is a type of ‘radar’ chart which was designed by the International Foundation for the Development of Reliable Governments (FIDEGOC), which subsequently became the international regulation ISO 18091, publis- hed by the International Organisation for Standardisation (ISO). The chart was developed by the organisation over thirty years of action research, together with hundreds of local governments and integral citizens’ observatories from Mexico and all over the world. This model provides a visualisation of the process of development in each municipality according to four different dimensions, three of which are taken from Agenda 21 of the United Nations. The final element was added to these with the purpose of allowing an evaluation of the directive level. The diagram also uses a ‘traffic light’ design, which facilitates compa- rison between the municipalities.
The four dimensions of the Mandala tool are: 1) economic, 2) social, 3) environmental and 4) institutional."
</t>
  </si>
  <si>
    <t>https://www.learning.uclg.org/sites/default/files/documents/the_mandala_tool.pdf</t>
  </si>
  <si>
    <t xml:space="preserve">Publication summarizes the results of a workshop that assessed the impact of the 63 projects belonging to our Communal Action Plan and municipal budget. Participants classified the actions according to a framework of dialogue on sustainability, which enables the impact of the SDGs across the territory to be evaluated, in particular in its urban area and neighborhoods. This exercise allowed the community to change their vision towards their city that includes achieving global objectives, thorough monitoring and the evaluation of municipal actions; responsible and conscious municipal actions that respond to the need to protect natural resources and guarantee human and citizen rights. </t>
  </si>
  <si>
    <t>https://www.learning.uclg.org/sites/default/files/documents/the_sdgs_in_the_municipal_map_0.pdf</t>
  </si>
  <si>
    <t>SUSTAINABLE DEVELOPMENTKNOWLEDGE PLATFORM - Sustainable Cities</t>
  </si>
  <si>
    <t>UN</t>
  </si>
  <si>
    <t xml:space="preserve">News, decisions, documents, publications, national reports, meetings and events, statements / On SDG 11 Page: Progress and Info; Target and indicators </t>
  </si>
  <si>
    <t>Guidance tool</t>
  </si>
  <si>
    <t>SUSTAINABLE DEVELOPMENTKNOWLEDGE PLATFORM - SDG11</t>
  </si>
  <si>
    <t>DESA UN</t>
  </si>
  <si>
    <t xml:space="preserve">Voluntary national reviews (VNRs) are part of the follow-up and review
of the 2030 Agenda for Sustainable Development. This is a handbook for country preparation and presentation of voluntary national reviews (VNRs). The guidelines provide a framework for certain common elements within reviews, while allowing for flexibility so countries can adapt to their own circumstances. The guidelines serve to promote consistency between reviews and comparability over time. However, it is up to countries to decide how to carry out their reviews, in accordance with their national contexts and circumstances. </t>
  </si>
  <si>
    <t xml:space="preserve">Sustainable Development </t>
  </si>
  <si>
    <t xml:space="preserve">Includes specific country examples. Info on preparatory workshops. Includes a preparation checklist. reporting guidelines.etc. </t>
  </si>
  <si>
    <t>https://sustainabledevelopment.un.org/content/documents/20872VNR_hanbook_2019_Edition_v2.pdf</t>
  </si>
  <si>
    <t>From global to local: supporting sustainable and resilient societies in urban and rural communities</t>
  </si>
  <si>
    <t>UN Economic and Social Council</t>
  </si>
  <si>
    <t>To inform the Economic and Social Council’s consideration of the main theme at its 2018 session, in the present report, current challenges and opportunities for advancing sustainability and resilience at the local level in urban and rural communities are analysed and actions being taken in support of sustainable and resilient societies by local actors, as well as by stakeholders at the national, regional and international levels, are examined. A set of key elements have emerged as priorities for building sustainability and resilience, namely, local ownership and capacities, foresight and risk planning, policy integration, and inclusion</t>
  </si>
  <si>
    <t>Publication; report</t>
  </si>
  <si>
    <t>https://undocs.org/E/2018/61</t>
  </si>
  <si>
    <t>SGDs in your Municipality: 50 Practical Awareness Rasing Examples</t>
  </si>
  <si>
    <t>VVSG</t>
  </si>
  <si>
    <t>Wide-ranging awareness-raising catalogue approach to introducing people to the SDGs in a fun and entertaining manner.</t>
  </si>
  <si>
    <t>Guidance Tool; standalone tool</t>
  </si>
  <si>
    <t>From SDG stress balls to SDG chocolates or an SDG time capsule: this selection of awareness-raising practices offers a fine array of campaigns, initiatives and activities.</t>
  </si>
  <si>
    <t>http://sdgtoolkit.org/wp-content/uploads/2018/10/SDGs-in-your-municipality-EN.pdf</t>
  </si>
  <si>
    <t>VLR Lab</t>
  </si>
  <si>
    <t>IGES</t>
  </si>
  <si>
    <t>Platform that provides information on cities and regions taking a lead on "voluntary local reviews" (VLR). 
 Voluntary Local Review (VLR) is a process in which local and regional governments (LRGs) initiate voluntarily an assessment of their progress of implementation of the 2030 Agenda and its SDGs. This makes it possible for LRGs to share experiences, challenges, and lessons learnt as well as to open their door for new partnerships, filling the gap of means of implementation for their local vision. It can also enable local governments to engage citizens in the review process, strengthening accountability and inclusive governance.</t>
  </si>
  <si>
    <t xml:space="preserve">Sub-national; Lcoal </t>
  </si>
  <si>
    <t>https://www.iges.or.jp/en/sdgs/vlr/index.html</t>
  </si>
  <si>
    <t>Subnational Human Development Database</t>
  </si>
  <si>
    <t>Global Data Lab [Institute for Management Research -Radboud University]</t>
  </si>
  <si>
    <t>The Subnational Human Development Index (SHDI) presented at this website is a translation of the UNDP’s official HDI to the subnational level.</t>
  </si>
  <si>
    <t>not specific</t>
  </si>
  <si>
    <t xml:space="preserve">Sustainable Development (specifically human development) </t>
  </si>
  <si>
    <t>https://globaldatalab.org/shdi/maps/</t>
  </si>
  <si>
    <t>Global Vision - Urban Action - A City with Global Goals Part 1</t>
  </si>
  <si>
    <t>OneNYC</t>
  </si>
  <si>
    <t xml:space="preserve">illustrate the connections between the global Sustainable Development Goals and the visions, goals, initiatives and targets that form One New York: The Plan for a Just and Strong City. One New York: The Plan for a Just and Strong City (OneNYC) is an innovative blueprint for the City’s future that focuses on four interdependent visions: growth, equity, sustainability and resiliency.
</t>
  </si>
  <si>
    <t>https://www1.nyc.gov/assets/international/downloads/pdf/ACityWithGlobalGoals_merged%20Part%20I%20and%20II_spreads.pdf</t>
  </si>
  <si>
    <t>The Reference Framework for Sustainable Cities</t>
  </si>
  <si>
    <t>French Ministry of Housing and Sustainable Homes, The Council of European Municipalities and Regions, the CEREMA, FNAU</t>
  </si>
  <si>
    <t>The Reference Framework for Sustainable Cities (RFSC) is an online toolkit for local European authorities that are involved in or are willing to start a process of integrated and sustainable urban development. The main objective of the toolkit is to enhance the dialogue within a city and with peer cities tackling the same issues all across Europe.
 The toolkit offers access to different forms of exchange and support (training sessions, peer learning with other cities, showcase catalogue).</t>
  </si>
  <si>
    <t>Sub-national; Local</t>
  </si>
  <si>
    <t>Toolkit</t>
  </si>
  <si>
    <t>Based on a checklist of 25 questions and a large database of indicators, the toolkit offers practical support to:
 * Develop an urban strategy or project which takes into account all fields of sustainable urban development;
 * Check the ongoing strategies or projects in a given city and inform about the interactions (positive or negative) of the different policy sectors;
 * Monitor the progress of a strategy over a certain period of time.</t>
  </si>
  <si>
    <t>http://rfsc.eu/</t>
  </si>
  <si>
    <t>Municipal Sustainability Strategy</t>
  </si>
  <si>
    <t>Engagement Global</t>
  </si>
  <si>
    <t>The Service Agency Communities in One World in cooperation with the North Rhine-Westphalian Working Party on Agenda 21 (LAG 21 NRW) supports german municipalities in producing their sustainability strategies and reports, and facilitates an intensive exchange of experiences through regular network meetings</t>
  </si>
  <si>
    <t>Sub-national (North Rhine-Westphalia)</t>
  </si>
  <si>
    <t>Engagement Global with its Service Agency Communities in One World is implementing the project 'Municipalities in NRW for Global Sustainability' in cooperation with the North Rhine-Westphalian Working Party on Agenda 21 (LAG 21 NRW), in close consultation with the State Chancellery and the Ministry for Environment, Agriculture, Conservation and Consumer Protection of the State of North Rhine-Westphalia.</t>
  </si>
  <si>
    <t>https://skew.engagement-global.de/municipal-sustainability-strategies.html</t>
  </si>
  <si>
    <t>Regional Workshop on the Collection, Elaboration, and Reporting of Human Settlements Indicators in Arab Countries</t>
  </si>
  <si>
    <t>UN ESCWA</t>
  </si>
  <si>
    <t xml:space="preserve">The regional workshop aims at strengthening the capacity of staff from national statistical offices, city authorities, local urban observatories and service providers, in: the identification of statistical gaps, collection, classification and analysis of data, and the periodic reporting on selected human settlements indicators; the development of action plans and means to collect data related to the implementation of SDG11; and the development of follow-up mechanisms to serve Arab countries in statistical capacity-building. </t>
  </si>
  <si>
    <t xml:space="preserve">Regional </t>
  </si>
  <si>
    <t xml:space="preserve">Workshop report </t>
  </si>
  <si>
    <t>https://www.unescwa.org/events/Regional%20workshop/SDG11/social/health/environment
https://www.unescwa.org/sites/www.unescwa.org/files/u593/information_note.pdf</t>
  </si>
  <si>
    <t>Sustainable Development Goals Interlinkages and Network Analysis: A practical tool for SDG integration and policy coherence</t>
  </si>
  <si>
    <t>The interlinkages between SDG targets are identified using a synthesised approach based on extensive review of the existing scientific literature and relevant policy documents provided by major international policy processes working on SDGs and indicators. This enables to construct a network of SDG interlinkages presenting the causal links between the targets. Indicators with trackable data are selected and mapped with SDG targets. Time-series data for the indicators for nine selected Asian countries are collected based on which the interlinkages between SDG targets are quantified. Visualization tool : https://sdginterlinkages.iges.jp/visualisationtool.html</t>
  </si>
  <si>
    <t>https://iges.or.jp/en/pub/sdg-interlinkages-analysis-visualisation-tool</t>
  </si>
  <si>
    <t xml:space="preserve">Highlights the importance of both a stand-alone ‘urban’ goal and a wider ‘localizing’ agenda that identifies a range of goals and targets that could be adopted at sub- national level. Goal of the paper: contribute to the debate among the wider development community on the importance of maintaining a stand-alone urban goal and of localizing targets and indicators of other goals to strengthen the urban and local dimensions of the SDGs. Paper aimed to provide a set of examples of how to localize targets and indicators, while remaining aware of the lack of capacities and resources and the great challenges that LRGs and the whole international community face in drawing up an inclusive and sustainable development agenda to which local stakeholders can contribute. </t>
  </si>
  <si>
    <t xml:space="preserve">UCLG INPUTS FOR THE GLOBAL TASKFORCE WORKING PAPER; proposed dimensions to be measured (relevant for the local level) and indicators/alternative indicators to each target; </t>
  </si>
  <si>
    <t>Towards the New Urban Agenda in Latin America: Contributions of GIZ to Environmentally Sustainable and Resilient Urban Development</t>
  </si>
  <si>
    <t>GIZ (Sector Networks in LA)</t>
  </si>
  <si>
    <t>The present systematization of experiences and lessons learnt of German (technical) cooperation is a result of a joint e ort of 2 GIZ sector networks in Latin America and the Caribbean: RED-LAC (Governance and Democracy) and GADeR-ALC (Environmental Management and Rural Development). e main task of sector networks on behalf of the Federal Ministry for Economic Development and Cooperation (BMZ) is knowledge management within GIZ and to provide a platform for joint learning and exchange of experiences.</t>
  </si>
  <si>
    <t>Not a tool; Goal: identify, analyze and present contributions to environmentally sustainable urban development and climate change adaptation/mitigation in Latin America and the Caribbean. Present selected key projects in the eld of sustainable urban development and climate change</t>
  </si>
  <si>
    <t>BMZ</t>
  </si>
  <si>
    <t xml:space="preserve">the goal of German policymakers is to develop a new generation of tar- geted multi-stakeholder partnerships. This study is intended to contribute to that goal by illustrating the practical issues involved.
</t>
  </si>
  <si>
    <t>IGES, and others</t>
  </si>
  <si>
    <t>This online platform provides all you need to know about cities and regions taking a lead on “Voluntary Local Reviews.”</t>
  </si>
  <si>
    <t>https://sdg.iisd.org/news/iges-launches-voluntary-local-review-platform-for-sub-national-sdg-follow-up/</t>
  </si>
  <si>
    <t xml:space="preserve">Hensinlki City </t>
  </si>
  <si>
    <t>This first concrete step of Helsinki’s voluntary local review, published at the Helsinki Symposium on April 3rd, 2019, maps the intersection between the city’s strategy and the SDG’s. Through the voluntary local review process Helsinki will raise sustainable development goals to an even more important starting point in guiding the city’s strategy implementation in a concrete and communicative way. We hope, that our example will also inspire other people, communities and cities around the world to work even harder in order to success in our shared goals.</t>
  </si>
  <si>
    <t>Mexico</t>
  </si>
  <si>
    <t xml:space="preserve">In spanish, Mexico example. Este guía para elaborar o revisar un plan de desarollo estata o municipal busca acompañar a entidades y municipios en la incorporacion de la Agenda 2030 para el Desarollo Sostenible en sus distintas estrategias y líneas de acción. 
</t>
  </si>
  <si>
    <t xml:space="preserve">The Global Partnership for Sustainable Development Data is a global network bringing together governments, the private sector, and civil society organizations dedicated to using the data revolution to achieve the Sustainable Development Goals.  The Global Partnership for Sustainable Development Data drives action at the local, national, and global level to ensure the new opportunities of the data revolution are used to achieve the Sustainable Development Goals. 
</t>
  </si>
  <si>
    <t>Data</t>
  </si>
  <si>
    <t>Several resources listed by type, topic, SDG, country</t>
  </si>
  <si>
    <t>CNM Brasil</t>
  </si>
  <si>
    <t>In portuguese. Brazil, together with 192 other member countries of the United Nations, adopted in September 2015 the 2030 Agenda for Sustainable Development, including 17 Sustainable Development Goals (so-called SDGs). This guide is intended to assist municipal managers in integrating the SDGs into Brazilian Municipal Plans for the 2018-2021 period. The guide aims at outlining the inter-linkages between the goals and the need to think about they can be interconnected to the planning of municipal management. Municipal managers and technicians, as well as civil society, academia and private sector organizations are encouraged to make use of this guide, as well as other materials produced in the framework of the joint project between CNM and UNDP ART to support the SDG localization in Brazilian municipalities.</t>
  </si>
  <si>
    <t xml:space="preserve">C40 </t>
  </si>
  <si>
    <t xml:space="preserve">C40's aim is that every city should have developed and begun implementing a climate action plan before the end of 2020, which will deliver action consistent with the objectives of the Paris Agreement – an integrated and inclusive plan that addresses the need to reduce greenhouse gas emissions, adapt to the impacts of climate change, and deliver wider social, environmental and economic benefits. </t>
  </si>
  <si>
    <t xml:space="preserve">Paris Climate Agreement </t>
  </si>
  <si>
    <t>Bertelsman Stiftung, SDSN</t>
  </si>
  <si>
    <t xml:space="preserve">The Sustainable Development Report 2019 presents the SDG Index and Dashboards for all UN member states and frames the implementation of the Sustainable Development Goals (SDGs) in terms of six broad transformations. It was prepared by teams of independent experts at the Sustainable Development Solutions Network (SDSN) and the Bertelsmann Stiftung.
</t>
  </si>
  <si>
    <t>https://s3.amazonaws.com/sustainabledevelopment.report/2019/2019_sustainable_development_report.pdf</t>
  </si>
  <si>
    <t>https://prezi.com/view/ebf5g62dEw59b5ubwd6w/</t>
  </si>
  <si>
    <t>CIESIN, a center of the Earth Institute at Columbia University</t>
  </si>
  <si>
    <t>Spatially accurate and up-to-date population and settlement data are widely used in planning and decision making in both the public and private sectors to improve the effectiveness and efficiency of decisions, monitor impacts, and identify those who might otherwise be left behind. Understanding where people live and work, and the type and condition of their housing and other infrastructure, is critical in times of disaster, enabling emergency responders to reach those most in need more quickly with appropriate assistance. Such data can help improve access to public and private services, increase the sustainability of natural resources, and facilitate progress towards meeting the internationally accepted Sustainable Development Goals (SDGs). The POPGRID Data Collaborative aims to bring together and expand the international community of data providers, users, and sponsors concerned with georeferenced data on population, human settlements and infrastructure.
We promote cooperation in producing and harmonizing high quality data products and services needed by a range of scientific and applied users. We seek to improve data access, timeliness, consistency, and utility; support data use and interpretation; identify and address pressing user needs; reduce duplication and user confusion; and encourage innovation and cross-disciplinary use. We bring expertise and perspectives from diverse natural, social, health, and engineering science disciplines and sectors, and from government, academia, private industry, and nongovernmental organizations.</t>
  </si>
  <si>
    <t>https://www.popgrid.org</t>
  </si>
  <si>
    <t>UN-Habitat(lead), FAO, IFAD, WFP, WHO, UNE, GIZ (among other)</t>
  </si>
  <si>
    <t xml:space="preserve">all scales </t>
  </si>
  <si>
    <t>The website brings a long list of tools and publications</t>
  </si>
  <si>
    <t>https://urbanrurallinkages.files.wordpress.com/2019/07/url-gp.pdf</t>
  </si>
  <si>
    <t xml:space="preserve"> The objective was to highlight the opportunities that an integrated implemen- tation of both agendas would bring to multiple sectors. This document summarizes the main contents of the referred study, particularly its recommendations on promoting policy coherence between climate action and the 2030 Agenda. This Executive Summary is structured in four parts. The first section presents basic in- formation on the 2030 Agenda and the Paris Agreement, as well as their implementation processes in Mexico. The second section pro- vides details of the methodology with which the study was carried out, some of its main results, and a summary of the recommendations emanating from it. The third section highlights the main messages derived from the study, and the fourth presents a brief conclusion.</t>
  </si>
  <si>
    <t>https://www.giz.de/en/downloads_els/Spinning%20The%20Web_Interactive-mexico.pdf</t>
  </si>
  <si>
    <t>IDDRI</t>
  </si>
  <si>
    <t xml:space="preserve">The aim of this study is to examine why exactly this could be relevant and how it should be carried out, as this is rarely specified by the countries that announce their intention to integrate the SDGs into their budgetary processes. Based on nine case studies conducted through interviews, this study shows that all countries are eagerly looking for support to develop these tools and to participate in the exchange of good practice.
</t>
  </si>
  <si>
    <t xml:space="preserve">https://www.iddri.org/sites/default/files/PDF/Publications/Catalogue%20Iddri/Etude/201807-ST0518-SDGs-budget-EN_1.pdf
</t>
  </si>
  <si>
    <t xml:space="preserve">Bertelsmann Stiftung </t>
  </si>
  <si>
    <t xml:space="preserve">This publication is the result of an intensive, one-year work process. It documents the current status of the work - without claiming to be final or generally binding. 
</t>
  </si>
  <si>
    <t xml:space="preserve">Focuses on German municipalities </t>
  </si>
  <si>
    <t>https://www.bertelsmann-stiftung.de/de/publikationen/publikation/did/sdg-indikatoren-fuer-kommunen/</t>
  </si>
  <si>
    <t xml:space="preserve">https://www.bertelsmann-stiftung.de/fileadmin/files/Projekte/Monitor_Nachhaltige_Kommune/MNK_SDG_Summary.pdf and https://www.bertelsmann-stiftung.de/fileadmin/files/Projekte/Monitor_Nachhaltige_Kommune/SDG-Indikatoren_fuer_Kommunen_final.pdf </t>
  </si>
  <si>
    <t>nrg4SD</t>
  </si>
  <si>
    <t xml:space="preserve">This report is our contribution to the High-level Political Forum (HLPF). Moreover, it is a study that highlights the institutional responses regional governments are giving to this complex and multifaceted agenda. Our aim is not only to share the contribution of regional governments to the SDGs, but also to understand the internal process undertaken by each region to incorporate and transform the global agenda into their own, reflecting their specific circumstances. </t>
  </si>
  <si>
    <t>German national context</t>
  </si>
  <si>
    <t>Association of Flemish Cities and Municipalities (VVSG)</t>
  </si>
  <si>
    <t>Inventory of the 17 Sustainable Development Goals (SDGs) and their targets, outlining what local governments can do to achieve them. Onset for a local translation of the goals seen from a policy-making perspective. Reference to a interactive game methodology about the Sustainable Development Goals in your municipality</t>
  </si>
  <si>
    <t>It is a good translation for local authorities and examples of concrete initiatives on each goal; but the focus is on Belgium context</t>
  </si>
  <si>
    <t>The Roadmap for localizing SDGs is a tool for local governments to participate and strengthen their role in the achievement of the SDGs in Asia Pacific. This short document provides key figures, example of adaptation and the main steps to localize the SDGs. The main users are local Leaders, local Planning Managers and local Top Management as it can be used as a tool for planning and evaluation.</t>
  </si>
  <si>
    <t xml:space="preserve">A very short document providing key figures, good categories for enabling conditions, and the main steps to localize the SDGs; It would be interesting to know if the roadmap is going to be filled in with other resources; good step-wise picture to start the conversantion with local actors 
</t>
  </si>
  <si>
    <t>http://localizingthesdgs.org/library/253/Roadmap-for-localizing-SDGs-in-Asia-Pacific.pdf</t>
  </si>
  <si>
    <t>http://www.unescap.org/sites/default/files/Session%204%20-%20UCLG%20ASPAC.pdf</t>
  </si>
  <si>
    <t>The Urban Dimensions of the SDGs: Implications for the New Urban Agenda - UPDATED REPORT 2016</t>
  </si>
  <si>
    <t xml:space="preserve">GIZ, Urban Catalist, TU Berlin </t>
  </si>
  <si>
    <t xml:space="preserve">As the NUA is being finalized into a policy document, there is increased urgency to de ne more precisely links to SDG targets and indicators. The aim of this study is to revisit, update and extend our own previous research conducted in August/ September 2015). In doing this our intention is to sharpen the NUA-SDG link and contribute to shaping the New Urban Agenda into a practical, implementation-oriented policy document that recognizes and empowers urban actors in their efforts to achieve the Agenda 2030. </t>
  </si>
  <si>
    <t xml:space="preserve">The Mandala tool encourages the use of data and reflects local realities based on different indicators, in order to
develop appropriate public policies"The Mandala tool is a type of ‘radar’ chart which was designed by the International Foundation for the Development of Reliable Governments (FIDEGOC), which subsequently became the international regulation ISO 18091, publis- hed by the International Organisation for Standardisation (ISO). The chart was developed by the organisation over thirty years of action research, together with hundreds of local governments and integral citizens’ observatories from Mexico and all over the world. This model provides a visualisation of the process of development in each municipality according to four different dimensions, three of which are taken from Agenda 21 of the United Nations. The final element was added to these with the purpose of allowing an evaluation of the directive level. The diagram also uses a ‘traffic light’ design, which facilitates compa- rison between the municipalities.
The four dimensions of the Mandala tool are: 1) economic, 2) social, 3) environmental and 4) institutional."
</t>
  </si>
  <si>
    <t xml:space="preserve">Revised version of chapter 5 from Cities Alliance Publication (Sustainable Development Goals and Habitat III: Opportunities for a successful New Urban Agenda); Brings in the last session the use of the methodology for localizing the SDGs (a working tool for local urban actors) , a very good tool for starting a dialogue with local stakeholders; Comissioned by GIZ; "wheel tool" was also used in Egypt INUA process; Wheel integrated in City WORKS
</t>
  </si>
  <si>
    <t>EU, BMU, UBA</t>
  </si>
  <si>
    <t>SDG Toolkit to engage European NGOs at National and European level on the Sustainable Development Goals</t>
  </si>
  <si>
    <t>Regional - Europe</t>
  </si>
  <si>
    <t xml:space="preserve">
http://sdgtoolkit.org/goal/goal-11/
http://sdgtoolkit.org/tool_type/monitoring-review-tools/
</t>
  </si>
  <si>
    <t>City Prosperity Initiative</t>
  </si>
  <si>
    <t>Both a metric and a policy dialogue that offers decision-makers the conditions to formulate adequate policies based on good data, information and knowledge. It provides an innovative approach to urban measurements and it is meant to identify opportunities and potential areas of intervention for cities to become more prosperous.</t>
  </si>
  <si>
    <t>Website;</t>
  </si>
  <si>
    <t>Framework Tools; Standalone tools</t>
  </si>
  <si>
    <t xml:space="preserve">Urban development </t>
  </si>
  <si>
    <t>There are reports available for some cities; CPI includes 3 tools: The City Profile Briefing, State of the City Report, and City Action Plan ; In the factsheet there are further facts about the tools, also the costs. Dimensions include: productivity; infrastructure development; quality of life; equity and social inclusion; environmental sustainability; urban governance and legislation. Tools include: (1) Circle of Prosperity, (2) City Prosperity Index (3) Policy Evaluation Model</t>
  </si>
  <si>
    <t>http://cpi.unhabitat.org/</t>
  </si>
  <si>
    <t>Coursera and several universities (Leiden Uni on the lead)</t>
  </si>
  <si>
    <t>A number of universities decided to start a groundbreaking initiative that bridges online learning and real-life impact for a better world. This collaboration is part of a broader social impact campaign supported by Coursera as one of the world’s leading online learning platforms. On the side-lines of the conference, this charter was drafted in order to provide a common set of principles: the online learning impact charter.</t>
  </si>
  <si>
    <t>The SDG initative assist course teams in finding non-academic partners to co-create projects with and to improve course content. On this page you can find open access resources and tools to assist with that goal. Courses listed under SDG 11: Political Economy of Institutions and development, Greening the Economy: Sustainable Cities: both from Coursera, other courses also available on coursera</t>
  </si>
  <si>
    <t>https://blog.coursera.org/the-sdg-initiative/</t>
  </si>
  <si>
    <t>Agenda 2030: Navigator für Gemeinden</t>
  </si>
  <si>
    <t>pulswerk GmbH</t>
  </si>
  <si>
    <t>Inventory of potential measures, tools and case studies for implementation and localization of Agenda 2030 in Austrian context.</t>
  </si>
  <si>
    <t xml:space="preserve">Local (Austrian context) </t>
  </si>
  <si>
    <t>German language. Austria.</t>
  </si>
  <si>
    <t>https://agenda2030.at/upload/file/Agenda_Navigator_f%C3%BCr_Gemeinden_Beispiele.pdf</t>
  </si>
  <si>
    <t xml:space="preserve">This Guide suggests that before starting the formulation process, it is essential that a thorough diagnosis of the urban sector is carried out, with extensive data collection, review and analysis. It is also advisable to assess the available capacity (human, financial, institutional and technical). Following this, aspects to consider in the formulation of a NUP include the selection of the lead agency, the quality of the data and information that is available, how the various stakeholders will participate, what resources are available, how the process will be coordinated, and what the context is – the needs and issues that will frame the policy.
</t>
  </si>
  <si>
    <t xml:space="preserve">https://new.unhabitat.org/sites/default/files/documents/2019-05/how_to_formulate_a_nup.pdf
</t>
  </si>
  <si>
    <t>Urban SDG Knowledge Platform</t>
  </si>
  <si>
    <t>(ESCAP), the Seoul Metropolitan Government and CityNet</t>
  </si>
  <si>
    <t>Established  to promote and support knowledge sharing and city-to-city cooperation for sustainable urban development. 
The Urban SDG Knowledge Platform supports local action for the implementation of the 2030 Agenda for Sustainable Development, including up-take and replication of successful initiatives and good practices, by: Providing a repository of policies, initiatives and good practices at the city level by municipal governments and other stakeholders; Facilitating north-south, south-south, and triangular cooperation by linking cities that have developed specific policies, initiatives and good practices with other cities interested in learning from and replicating them; and, Facilitating regional follow-up and review of the implementation of the 2030 Agenda for Sustainable Development by providing a platform for local governments to share progress and lessons learned.</t>
  </si>
  <si>
    <t>The United Nations Economic and Social Commission for Asia and the Pacific (ESCAP), the Seoul Metropolitan Government and CityNet have established the Urban SDG Knowledge Platform to promote and support knowledge sharing and city-to-city cooperation for sustainable urban development.</t>
  </si>
  <si>
    <t>The SDG Index and Dashboards Report 2018 presents a revised and updated assessment of countries’ distance to achieving the Sustainable Development Goals (SDGs). It includes detailed SDG Dashboards to help identify implementation priorities for the SDGs. The report also provides a ranking of countries by the aggregate SDG Index of overall performance.</t>
  </si>
  <si>
    <t>Achieving the SDGs will require deep transformations of education systems, healthcare, energy use, land use, urban planning, and deployment of information technologies. These transformations require strong government leadership working in partnership with business and civil society. Integrating the SDGs by 2030 into national strategies, budgets, audits, procurement policies, regulatory and human resource management, and other dimensions of public policy poses major challenges for developed and developing countries alike. While some countries have proven to be better than others at long-term planning and implementation, all countries need to improve their public policies if they are to achieve all the SDGs within the next 12 years. Success will require massive innovation, learning, and sharing of best practices within and among countries.</t>
  </si>
  <si>
    <t>Report 2018</t>
  </si>
  <si>
    <t>Table 10 | List of indicators included in the 2018 SDG Index and Dashboards</t>
  </si>
  <si>
    <t>This report is the third edition of the annual overview of countries’ performance on the 17 Sustainable Development Goals prepared jointly by the Bertelsmann Stiftung and the Sustainable Development Solutions Network (SDSN). For the first time, this edition covers all 193 UN member states and presents data on changes over time in SDG indicators.</t>
  </si>
  <si>
    <t>Preparing Cities to Monitor and Report on Goal 11 - Workshops</t>
  </si>
  <si>
    <t>Unhabitat, UNECA</t>
  </si>
  <si>
    <t>The specialized training is designed to enhance existing capacity to monitor and report on SDG 11 using various statistical tools and techniques as part of a larger project to build country level capacity being implemented in four pilot countries by UN-Habitat in collaboration with regional commissions. Through the SDG11: Monitoring and Reporting on Human Settlement Indicators in Africa and Latin America programme UN-Habitat, UNECA and ECLAC are supporting the governments of Botswana and Tunisia in Africa and Ecuador and Colombia in Latin America to test the concept of using a national sample of cities to report performance on all urban SDGs indicators.</t>
  </si>
  <si>
    <t>https://drive.google.com/open?id=11WTJInxYL-DX1Siby2vzBzzv4saylnS8</t>
  </si>
  <si>
    <t>The training report and presentations from the workshops are available</t>
  </si>
  <si>
    <t>The journey to monitoring SDG 11 kicks off in the Asia-Pacific Region</t>
  </si>
  <si>
    <t>UNCC, UNESCAP</t>
  </si>
  <si>
    <t>The training focused on and contributed to the reinforcement of UN-Habitat and UNESCAP tools (City Prosperity Initiative, National Sample of Cities, Disaster Risk Model), facilitated the sharing of country experiences and progress in monitoring of Human Settlement Indicators and helped in identifying challenges and opportunities in the countries.</t>
  </si>
  <si>
    <t>https://www.gob.mx/agenda2030/documentos/guia-para-incorporar-el-enfoque-de-la-agenda-2030-en-la-elaboracion-de-planes-estatales-y-municipales-de-desarrollo</t>
  </si>
  <si>
    <t>https://drive.google.com/drive/folders/0B87QMWwLVgkKZDZsRUl4UjZUNUk?usp=sharing</t>
  </si>
  <si>
    <t>Cities Alliance - Joint Work Programme on Cities in the Global Agendas</t>
  </si>
  <si>
    <t>The Cities Alliance Joint Work Programme on Cities in the Global Agendas embodies the partnership’s clear commitment to the global agendas and their implementation in cities.</t>
  </si>
  <si>
    <t>https://www.citiesalliance.org/jwp-cities-global-agendas-outputs</t>
  </si>
  <si>
    <t>https://www.citiesalliance.org/sites/default/files/CA_IIED_GlobalAgendas-final.pdf</t>
  </si>
  <si>
    <t>BMZ/GIZ</t>
  </si>
  <si>
    <t xml:space="preserve">Mexico Example: https://www.inequality-challenge.com/wp-content/uploads/2019/06/giz2019-factsheet-lnob-mexico.pdf
</t>
  </si>
  <si>
    <t>UCLG / Global Task Force</t>
  </si>
  <si>
    <t xml:space="preserve">Report 2017 - This report provided evidence of the current and potential role of local and regional governments (LRG) in the ‘localization’ of the Sustainable Development Goals (SDGs). It complements the Voluntary National Reports (VNRs) submitted by 65 Member States and UN agencies to the High Level Political Forum (HLPF) in 2016 and 2017 with information provided directly by local and regional governments (LRGs) from 30 countries.
The report – the first of an annual series coinciding with national reports to the HLPF – pays particular attention to the growing involvement of LRG in the dissemination and adaptation of the SDGs at local level. In a majority of the countries that have reported to the HLPF in 2016 and 2017, LRGs are in charge of key policy areas relating to the achievement of SDGs 1, 2, 3, 5, 9 and 14.
</t>
  </si>
  <si>
    <t>Framework tool; Guidance Tool; Blueprint</t>
  </si>
  <si>
    <t>Brings a good overview of policy and enabling environment (how to create ownenership of the SDGs, incoroporation of SDGs in national and local policies and strategies, etc) and means for implementation. The report develops a repository of local knowledge and best practices that may mobilize even more communities and sub-national governments, strengthening the co-ownership of the SDGs while also increasing significantly the opportunities for mutual learning.</t>
  </si>
  <si>
    <t>https://www.localizingthesdgs.org/library/343/National-and-Sub-National-Governments-on-the-way-towards-the-Localization-of-the-SDGs.pdf</t>
  </si>
  <si>
    <t xml:space="preserve">UCLG, Global Task Force </t>
  </si>
  <si>
    <t>Report 2018 - This report presents evidence of the involvement of Local and Regional Governments (LRGs) in the ‘localization’ of the Sustainable Development Goals (SDGs). It complements the Voluntary National Reviews (VNRs) and ‘Main Messages’ submitted by 103 countries to the High-Level Political Forum (HLPF) in 2016, 2017 and 2018. It delivers first-hand information from LRGs in 61 different countries. It is the second in an annual series coinciding with national reports to the HLPF and provides an update on the active engagement of LRGs in the dissemination and implementation of the SDGs at the local level.</t>
  </si>
  <si>
    <t>Report 2019 - This Report explores the involvement of Local and Regional Governments (LRGs) in the ‘localization’ of the Sustainable Development Goals (SDGs). Following UN guidelines, it complements the Voluntary National Reviews (VNRs) submitted by 143 countries to the High-Level Political Forum (HLPF) throughout the first four- year cycle of voluntary reporting. It delivers first-hand information from LRGs in 80 different countries, including 24 of the 47 countries reporting in 2019. This Report is the third edition of an annual series, coinciding with the yearly meetings of the HLPF. It also presents an overview of policies and initiatives carried out by LRGs to contribute to the achievement of the SDGs.</t>
  </si>
  <si>
    <t xml:space="preserve">The game aims to help teach children around the world about the Sustainable Development Goals in a simple and child-friendly way. </t>
  </si>
  <si>
    <t>Agenda 2030 Gebermapping</t>
  </si>
  <si>
    <t xml:space="preserve">GIZ - SV AGENDA 2030 </t>
  </si>
  <si>
    <t>The aim of the mapping is to gain an overview of the significance of Agenda 2030 in the strategic priorities of bilateral and multilateral donors. It also shows how donors promote the implementation of Agenda 2030 (tools, handouts, etc.) and what cooperation opportunities exist. Accordingly, the mapping is divided into four main parts:
1. programmatic approaches (anchored in donor policies)
2. analytical approaches (instruments and tools to implement Agenda 2030)
3. training and capacity development (training, etc.)
4. cooperation opportunities (opportunities for cooperation)
The mapping is a living document and is continuously updated by the SV. Nevertheless, it may provide a good starting point for our financing and capacity development categories at City WORKS.
Translated with www.DeepL.com/Translator</t>
  </si>
  <si>
    <t xml:space="preserve">Living document (worked on ny SV Agenda 2030) </t>
  </si>
  <si>
    <t>Platform containining resources, and information on specific SDGs. Link to relevant publications, and specific examples and case studies available.</t>
  </si>
  <si>
    <t>https://sustainabledevelopment.un.org/topics/sustainablecities</t>
  </si>
  <si>
    <t xml:space="preserve">Bristol </t>
  </si>
  <si>
    <t xml:space="preserve">Each objective within the One City Plan has been mapped onto a relevant SDG. While they are interrelated, each SDG sits underneath a One City Plan theme (denoted by the theme and vision at the start of each new SDG section). Additionally,where relevant, SDG targets have been mapped onto One City Plan objectives until 2030. After this, only goals that were underserved within the One City Planwere mapped for objectives beyond 2030. </t>
  </si>
  <si>
    <t xml:space="preserve">Guidance </t>
  </si>
  <si>
    <t xml:space="preserve">aligns Bristol plans to SDGS in clear, simple and consice manner. </t>
  </si>
  <si>
    <t>https://www.bristolonecity.com/wp-content/uploads/2019/02/One-City-Plan-Goals-and-the-UN-Sustainable-Development-Goals.pdf</t>
  </si>
  <si>
    <t>2018 Review of SDGs implementation: SDG 11 – Make cities and human settlements inclusive, safe, resilient and sustainable</t>
  </si>
  <si>
    <t>High level political forum on sustainable development</t>
  </si>
  <si>
    <t>This section presents the baseline and progress, where available, for each target under SDG 11 using available data and proxy indicators in some cases. Ongoing initiatives from regions and country-specific reports are presented, highlighting opportunities and challenges, as well as best practices in data collection.</t>
  </si>
  <si>
    <t>https://sustainabledevelopment.un.org/content/documents/197282018_background_notes_SDG_11_v3.pdf</t>
  </si>
  <si>
    <t>AidData is piloting a new methodology in Rwanda to connect financing for and progress on the SDGs with national development.</t>
  </si>
  <si>
    <t>https://www.aiddata.org/sdg</t>
  </si>
  <si>
    <t>ECLAC, GIZ</t>
  </si>
  <si>
    <t xml:space="preserve">This document presents general guidelines for developing practical exercises as part of the training course on planning-based strategies for the implementation of the 2030 Agenda. This methodology makes it possible to rapidly and collectively define a set of strategic guidelines for strengthening planning, thus facilitating the implementation of the 2030 Agenda. </t>
  </si>
  <si>
    <t>https://repositorio.cepal.org/bitstream/handle/11362/44193/1/S1800555_en.pdf</t>
  </si>
  <si>
    <t>Financing Solutions for Sustainable Development</t>
  </si>
  <si>
    <t>This platform offers a compass to navigate across those options or financing solutions. It describes their potential, advantages, disadvantages, risks and characteristics. It profiles case studies and refers to external sources, including e-learning and advanced guidance material. The search menu on the right column helps to navigate across the different financing tools, instruments and strategies. You can search for the financial result(s) to achieve, the financial instrument(s) used, and the relevant sector(s) or Sustainable Development Goal(s).</t>
  </si>
  <si>
    <t xml:space="preserve">Agenda 2030 </t>
  </si>
  <si>
    <t xml:space="preserve">Over the last decades, and in line with the adoption of the Sustainable Development Goals (SDGs) in 2015, cities and regions have played an important part in helping to implement global agendas at local level through their Decentralised Development Cooperation (DDC) activities.
</t>
  </si>
  <si>
    <t>SDG Interlinkages Analysis &amp; Visualisation Tool (V2.0)</t>
  </si>
  <si>
    <t xml:space="preserve"> Institute for Global Environmental Strategies (IGES)</t>
  </si>
  <si>
    <t xml:space="preserve">Aims to support science-based policy integration in the processes of planning, institutional arrangement, implementation and monitoring by providing a practical tool on the quantification and visualisation of SDG interlinkages between targets. Dashboard on synergies and trade offs &amp; IGES SDG Interlinkages Analysis &amp; Visualisation Tool. </t>
  </si>
  <si>
    <t>web tool</t>
  </si>
  <si>
    <t>https://sdginterlinkages.iges.jp/visualisationtool.html</t>
  </si>
  <si>
    <t xml:space="preserve">VVSG </t>
  </si>
  <si>
    <t>This inspiration memo is part of a broader process in which VVSG together with the SDG pilot municipalities check how we can structurally anchor the SDGs in the municipal policy. In the course of 2018 and 2019, tools and recommendations are being developed to integrate the SDGs into the multi-annual strategic plans and indicators.</t>
  </si>
  <si>
    <t xml:space="preserve">Manual about indicators, also an excel sheet is available </t>
  </si>
  <si>
    <t>https://www.vvsg.be/Internationaal/SDG-pagina/SDG%20en%20beleid/Indicatoren%20SDG%20finaal.xlsx</t>
  </si>
  <si>
    <t>City Enabling Environment Assessment - Report: Assessing Institutional Environment of Local Governments in Africa</t>
  </si>
  <si>
    <t xml:space="preserve">Criteria used to assess the enabling environment afforded to cities and local authorities were the same as those used in 2012: (1) provisions in the constitutional framework; (2) provisions in the legislative framework; (3) provisions on local governance; (4) provisions on financial transfers from the central government to the local authorities; (5) provisions concerning local authorities’ own revenues; (6) provisions on capacity building for local authorities; (7) provisions on transparency in the operation and management of local authorities; (8) provisions on citizen participation; (9) provisions regarding local government performance; and (10) the presence or absence of a national strategy to manage urbanisation </t>
  </si>
  <si>
    <t>National, regional</t>
  </si>
  <si>
    <t>Standalone tool?</t>
  </si>
  <si>
    <t>Builds on long-standing experience from Cities Alliance; African focus;</t>
  </si>
  <si>
    <t xml:space="preserve">Four types of wheels to be used in workshop setting:  The sustainable development goals in the city/municipality; Manual explaining how to use available in Dutch </t>
  </si>
  <si>
    <t xml:space="preserve">Bring the heads of department together (also involve the PCSW) in a workshop of 1 to 1.5 hours. If they are not (all) aware of the SDGs yet, give a short introduction. You can use the powerpoint of VVSG for this.
Preferably you do the exercise with 5 to 10 people per board.
Tip: Use the VVSG overview of the 17 SDGs if the group is unfamiliar with the content of each objective (these can be found at the bottom of this document).
Step 1: Brainstorming about actions and activities already undertaken by your municipality (about 20 minutes)
Step 2: Brainstorming about additional actions in the current policy period (about 15 minutes)
Step 3: Brainstorming on actions/initiatives for the future policy period (2020-2025) (about 20 minutes)
</t>
  </si>
  <si>
    <t>https://www.vvsg.be/Internationaal/SDG-pagina/SDG-materiaal/cirkeloefening/SDG%20spelborden%20handleiding_stapsgewijs.pdf</t>
  </si>
  <si>
    <t>UNITAR; CIFAL Flanders</t>
  </si>
  <si>
    <t>Presentation, worksheets, wheels, among othres; CIFAL Flanders developed multiple worksheets over the past years. Download the most recent worksheets here: SDG Priorities, SDG Ambition Level &amp; Booklet SDGs and Targets. Different version of the SDG Wheel are available. Find the basic SDG Wheel here. CIFAL Flanders moreover developed a SDG Wheel for the private sector, higher education and cities. Also the spider web and the circle with strenghts and weaknesses is available.</t>
  </si>
  <si>
    <t xml:space="preserve">UNDP </t>
  </si>
  <si>
    <t>Tool to assess climate action contributions to the Sustainable Development Goals</t>
  </si>
  <si>
    <t xml:space="preserve">Tool </t>
  </si>
  <si>
    <t xml:space="preserve">Standalone tool </t>
  </si>
  <si>
    <t>identified as top tools by SD Stategy consultants</t>
  </si>
  <si>
    <t>https://climateimpact.undp.org/#!/toolbar/main</t>
  </si>
  <si>
    <t xml:space="preserve">Agenda 2030, Paris Agreement </t>
  </si>
  <si>
    <t>LOCAL IMPLEMENTATION OF THE SDGs &amp; THE NEW URBAN AGENDA</t>
  </si>
  <si>
    <t>Global Utmaning</t>
  </si>
  <si>
    <t>This report highlights the local implementation of the 2030 Agenda. It particularly illustrates how the 11th Sustainable Development Goal (SDG11) can be inte- grated with the New Urban Agenda (NUA). It further shows how these two global agendas are relevant in a Swedish context. Our ambition with this report is to support and enhance local sustainability work in Sweden and provide a foundation for Swedish local actors’ to share good practices and lessons learned globally.</t>
  </si>
  <si>
    <t>Agenda 2030, NUA</t>
  </si>
  <si>
    <t xml:space="preserve">Lebensqualität, Resilienz, Umweltgerechtigkeit und Innovationsfähigkeit </t>
  </si>
  <si>
    <t>UN DESA, UNFCCC</t>
  </si>
  <si>
    <t>The global knowledge platform on the Climate-SDGs synergies building on all the inputs received from the conference to continually disseminate knowledge and good practice.</t>
  </si>
  <si>
    <t>Agenda 2030, Paris Agreement</t>
  </si>
  <si>
    <t>https://sustainabledevelopment.un.org/climate-sdgs-synergies2019</t>
  </si>
  <si>
    <t>Mistra Urban Futures</t>
  </si>
  <si>
    <t>The present project started in 2017 and will continue until at least the end of 2019. The aim is to work actively with cities to support their understanding and implementation of the SDGs and the NUA, and to facilitate cross-city learning and interaction between the six participating cities. The findings, conclusions and results will also be used as feedback to ongoing UN revisions of targets and indicators.</t>
  </si>
  <si>
    <t>Agenda 2030; NUA</t>
  </si>
  <si>
    <t>City Briefs
The following ‘City Briefs’ provide an introduction to the case cities and a glimpse of how these cities and their respective countries have started to engage with the two international agendas (SDGs and NUA). We have also selected a brief analysis of the only Tier 1 indicators (as of April 2017) of the urban SDG (SDG 11). This initial analysis shows that even for Tier 1 indicators, methodologies are not straightforward (especially in the case of indicator 11.1.1) and data availability is limited at the city level.
The briefs also show that engagement with the New Urban Agenda in our case cities has been very limited thus far. Most cities, however, have already started to actively engage and adapt the SDGs to the local level.</t>
  </si>
  <si>
    <t>https://www.mistraurbanfutures.org/en/project/implementing-new-urban-agenda-and-sustainable-development-goals-comparative-urban</t>
  </si>
  <si>
    <t>Project in 2015: Testing the UN’s Urban Sustainable Development Goal: https://www.mistraurbanfutures.org/en/project/pilot-project-test-potential-targets-and-indicators-urban-sustainable-development-goal</t>
  </si>
  <si>
    <t>Local and Regional Governments in the Follow-up and Review of Global Sustainability Agendas</t>
  </si>
  <si>
    <t>Cities Alliance / Adelphi</t>
  </si>
  <si>
    <t>Local and Regional Governments in the Follow-up and Review of Global Sustainability Agendas illustrates existing follow-up and review processes and provides recommendations on their further improvement and potential synergies. Better reflection of urban sustainability issues and substantial participation of local and regional governments and stakeholders in these processes are essential for effective implementation of these agreements. The authors argue that we need to strengthen synergies in the follow-up and review of these global agendas, and explore opportunities for a stronger involvement of local and regional governments and their partners in follow-up and review. They describe how local implementation capacities have to be strengthened and stress the importance of policy learning beyond data collection, reporting and review.</t>
  </si>
  <si>
    <t>ALL</t>
  </si>
  <si>
    <t>Coherence Sendai and other Agendas</t>
  </si>
  <si>
    <t>Coherence between the Sendai Framework, the SDGs, the Climate Agreement, New Urban Agenda and World Humanitarian Summit, and the role of science in their implementation</t>
  </si>
  <si>
    <t>Alignment to Advance Climate-Resilient Development</t>
  </si>
  <si>
    <t>NAP Global Network</t>
  </si>
  <si>
    <t>This is the first in a series of briefs focusing on alignment of country efforts under the 2030 Agenda for Sustainable Development, the Paris Agreement and the Sendai Framework for Disaster Risk Reduction. This initial brief provides an introduction to the concept of alignment as it relates to these policy processes.</t>
  </si>
  <si>
    <t>GIZ/BMZ</t>
  </si>
  <si>
    <t>he training provides explanations about concepts, approaches and measures to avert, minimise and address Loss and Damage (L&amp;D) – based on GIZ’s own experience and that of others, ena- bling our partners to take action. This training course serves as a tool to build technical capacities and initiate dialogue among part- ners working on the issue, in various communities (climate, disas- ter, development etc.), in different sectors and at various levels.T</t>
  </si>
  <si>
    <t>Paris Agreement, Sendai</t>
  </si>
  <si>
    <t xml:space="preserve">Traning developed to promote awareness about the topic of infrastructure risk assessments amongst numerous national and local stakeholders such as policy stakeholder and planners from infrastructure sector ministries and authorities. </t>
  </si>
  <si>
    <t>Paris Agreement,, Sendai</t>
  </si>
  <si>
    <t xml:space="preserve">Carbon Disclosure Project - CDP </t>
  </si>
  <si>
    <t>Our first-ever Cities A List names the world's cities leading on environmental action. This year, we recognize 43 global cities acting to reduce emissions, adapt to climate risks and manage water resources. These cities are leading the low-carbon transition while safe-guarding citizens and ensuring they remain prosperous places to live and work.</t>
  </si>
  <si>
    <t>Paris Agreement,</t>
  </si>
  <si>
    <t>BMU Project</t>
  </si>
  <si>
    <t>VERTICAL INTEGRATION AND LEARNING FOR LOW-EMISSION DEVELOPMENT IN AFRICA AND SOUTHEAST ASIA</t>
  </si>
  <si>
    <t>Indian Government, supported by GIZ</t>
  </si>
  <si>
    <t>This assessment framework is developed after an extensive consultative process and reviewing already existing frameworks and other assessment approaches adopted throughout the world. The Framework is not a “grading” or “ranking” system comparing the cities, nor is it intended as a sub-mission or strategy for funding activities or projects. The actions through a set of indicators have a clear climate focus and are more credible when submitted to various sources of funding, national &amp; international.
The framework has 30 diverse indicators across five categories namely; (i) Energy and Green Buildings, (ii) Urban Planning, Green Cover &amp; Biodiversity, (iii) Mobility and Air Quality, (iv) Water Resource Management and (v) Waste Management. The weightage assigned for the categories are given below and figure depicts the indicators.</t>
  </si>
  <si>
    <t>NDC-SDG Synergies</t>
  </si>
  <si>
    <t>DIE / SEI</t>
  </si>
  <si>
    <t>The NDCs include a large amount of climate activities that are relevant for simultaneously achieving multiple SDGs. We aggregated this information to 42 themes. Yet, climate activities can be attributed not only to one but multiple SDGs. In the graph below we allow the exploration of synergies by illustrating the co-benefits of climate activities for multiple SDGs.</t>
  </si>
  <si>
    <t>Paris Agreement,, Agenda 2030</t>
  </si>
  <si>
    <t>https://www.die-gdi.de/en/briefing-paper/article/the-case-for-connecting-the-implementation-of-the-paris-climate-agreement-and-the-2030-agenda-for-sustainable-development/</t>
  </si>
  <si>
    <t>Climate Watch</t>
  </si>
  <si>
    <t>Identify potential alignment between the targets, actions, policy measures and needs in countries' Nationally Determined Contributions (NDCs) and the targets of the Sustainable Development Goals (SDGs).</t>
  </si>
  <si>
    <t>Connecting the Dots: Elements for a Joined-Up Implementation of the 2030 Agenda and Paris Agreement</t>
  </si>
  <si>
    <t>GIZ, WRI</t>
  </si>
  <si>
    <t xml:space="preserve">Drawing on experience in 11 countries and the European Union, this paper provides core elements and concrete examples for jointly advancing these agendas, with a focus on five challenges: coordinating institutions, aligning national climate and SDG-relevant targets, mainstreaming both set of goals into policy planning, optimizing financial resources, and building mutually reinforcing monitoring and reporting frameworks. The research also explores how international development can better support national efforts at linking both agendas.This study shows that joining up implementation requires governments to make significant shifts in institutional, policy, financial, and monitoring frameworks in order to enhance policy coherence, and cost efficiency.
</t>
  </si>
  <si>
    <t xml:space="preserve">https://www.wri.org/blog/2017/12/3-new-ways-explore-links-between-climate-and-sustainable-development / 
https://www.wri.org/blog/2018/07/insider-bridging-implementation-sdgs-and-ndcs-examples-and-early-lessons-country
</t>
  </si>
  <si>
    <t>The Case for Connecting the Implementation of the Paris Climate Agreement and the 2030 Agenda for Sustainable Development</t>
  </si>
  <si>
    <t>DIE</t>
  </si>
  <si>
    <t>Briefing paper about SDG-NDC connections</t>
  </si>
  <si>
    <t>Linking the SDGs with the New Urban Agenda</t>
  </si>
  <si>
    <t>Compass Housing Services</t>
  </si>
  <si>
    <t>The United Nations has achieved ground-breaking agreements in recent years which, if implemented, will move the world to greater environmental sustainability and greater social justice.
The 2015 Sustainable Development Goals (SDGs) were adopted by 193 nations. They are 17 goals committed to ending poverty, protecting the planet and ensuring prosperity for all.
The 2016 New Urban Agenda (NUA) was adopted by 167 nations and sets a new global standard for how we plan, manage and live in cities.
These two agreements are closely connected, with the New Urban Agenda seen as the delivery vehicle for the Sustainable Development Goals in urban settlements. Integrating the two approaches is essential and this website demonstrates the alignment of the individual Sustainable Development Goals with the commitments made in the New Urban Agenda.</t>
  </si>
  <si>
    <t>When clicking in each of the SDG, a sub-site opens with the concrete paragraphs connection to the NUA (visions, principles, commitments);</t>
  </si>
  <si>
    <t>Financing Urban and Local Development - The missing link in sustainable development finance</t>
  </si>
  <si>
    <t>A briefing on the position of the role of local and sub-national governments in the deliberations related to the Financing for Development Conference This paper aims first to deepen the advocacy work in favor of acknowledging local governments’ core role in
 the development agenda and for reaching the sustainable development, and then to develop the various financial mechanisms for them to enabling them to fulfill their role.</t>
  </si>
  <si>
    <t>AAAA</t>
  </si>
  <si>
    <t>Position Paper</t>
  </si>
  <si>
    <t xml:space="preserve">Sustainable Finance </t>
  </si>
  <si>
    <t>Interesting topics: The constrained fiscal role of Local and Regional Governments; Enhancing the critical fiscal role of Local and Regional Governments</t>
  </si>
  <si>
    <t>http://www.cib-uclg.org/sites/default/files/global_taskforce_-_financing_urban_and_local_development_the_missing_link_in_sustainable_development_finance.pdf</t>
  </si>
  <si>
    <t>International Urban Cooperation (IUC)</t>
  </si>
  <si>
    <t xml:space="preserve">Funded by the European Union, the International Urban Cooperation (IUC) programme activities will support the achievement of bilateral policy objectives as well as major international agreements on urban development and climate change, such as the Urban Agenda, the Sustainable Development Goals, and the Paris Agreement. The IUC programme will engage with major international financial institutions and partners to link city decision-makers with potential funders. </t>
  </si>
  <si>
    <t>Multiple</t>
  </si>
  <si>
    <t xml:space="preserve">Website </t>
  </si>
  <si>
    <t>http://www.iuc.eu/resources/</t>
  </si>
  <si>
    <t>UCCRN</t>
  </si>
  <si>
    <t>ARC3.2 presents a broad synthesis of the latest scientific research on climate change and cities1 . Mitigation and adaptation climate actions of 100 cities are documented throughout the 16 chapters, as well as online through the ARC3.2 Case Study Docking Station. Pathways to Urban Transformation, Major Findings, and Key Messages are highlighted here in the ARC3.2 Summary for City Leaders. These sections lay out what cities need to do achieve their potential as leaders of climate change solutions. 
The ARC3.2 Summary for City Leaders synthesizes Major Findings and Key Messages on urban climate science, disasters and risks, urban planning and design, mitigation and adaptation, equity and environmental justice, economics and finance, the private sector, urban ecosystems, urban coastal zones, public health, housing and informal settlements, energy, water, transportation, solid waste, and governance. These were based on climate trends and future projections for 100 cities around the world.</t>
  </si>
  <si>
    <t xml:space="preserve">Multiple </t>
  </si>
  <si>
    <t xml:space="preserve">Report </t>
  </si>
  <si>
    <t>https://www.preventionweb.net/publications/view/57476</t>
  </si>
  <si>
    <t>Sustainable Development Goals and Habitat III: Opportunities for a successful New Urban Agenda</t>
  </si>
  <si>
    <t>Cities Alliance (GIZ, Adelphi, Urban Catalyst Studio) , 2015</t>
  </si>
  <si>
    <t>The aim of this discussion is to build a consensus on the structure and content of the New Urban Agenda. To support this discussion, the Cities Alliance and the JWP organized a series of workshops in 2015. The input papers, handout and moderator ́s conclusions from two of these workshops are presented in this Cities Alliance discussion paper.</t>
  </si>
  <si>
    <t>Local, project</t>
  </si>
  <si>
    <t>Paper aims to support the debate on the measures that are needed to facilitate implementation of the New Urban Agenda, and the different possibilities of linking the New Urban Agenda and the SDGs. Chapter 5 by P. Misselwitz on the Urban Dimensions of the SDGs, implications for the NUA</t>
  </si>
  <si>
    <t>CIIPP (City Infrastructure Investment Programing and Prioritization Toolkit)</t>
  </si>
  <si>
    <t>This toolkit has been developed by the Cities Development Initiative for Asia (CDIA) to assist cities and municipalities throughout Asia to do a better and more structured job in urban infrastructure planning, prioritisation and programming.The toolkit consists of this manual and an excel workbook. Both can be downloaded free of charge from the CDIA website upon registration of the local government entity with CDIA.</t>
  </si>
  <si>
    <t xml:space="preserve">Not specfic </t>
  </si>
  <si>
    <t>Publication; excel</t>
  </si>
  <si>
    <t>Infrastructure</t>
  </si>
  <si>
    <t>Applicable and if possible add value to the local planning process in different size cities and among different countries ; generic enough to be applicable to different country context, while also containing sufficient level of detail for use at the operational level and allow for cross city and country comparison;It is not a comprehensive assessment of a project’s social or environmental impact; It is not a detailed financial feasibility study</t>
  </si>
  <si>
    <t>A briefing on the position of the role of local and sub-national governments in the deliberations related to the Financing for Development Conference This paper aims first to deepen the advocacy work in favor of acknowledging local governments’ core role in the development agenda and for reaching the sustainable development, and then to develop the various financial mechanisms for them to enabling them to fulfill their role.</t>
  </si>
  <si>
    <t>GIZ; UN Habitat; Gender CC</t>
  </si>
  <si>
    <t xml:space="preserve">This handbook indicates ways for local governments to integrate the gender dimensions of climate change into the various stages of policy-making. The focus is on low- and middle-income countries. The handbook is not meant to be exhaustive, but rather a starting point which introduces gender concepts and gender dimensions of climate change as well as resources, tools and ideas for action to climate policy decision-makers, consultants and practitioners in local governments. Moreover, it shall assist women’s groups and other civil society and community-based organisations to get involved in local climate policy and to advocate for a gender-sensitive approach. </t>
  </si>
  <si>
    <t>https://gendercc.net/fileadmin/inhalte/dokumente/8_Resources/Publications/Guidebook_Gender_and_Urban_Climate_Policy_June_2015.pdf</t>
  </si>
  <si>
    <t>Democratic Dialogue: a Handbook for Practitioners</t>
  </si>
  <si>
    <t>UNDP and others</t>
  </si>
  <si>
    <t>Provide decision-makers, dialogue promoters and practitioners with a practical guide on how to organize, facilitate and assess dialogue processes</t>
  </si>
  <si>
    <t>Not specifc</t>
  </si>
  <si>
    <t>Publication is also some years old, but a good practice-oriented guide;</t>
  </si>
  <si>
    <t>Developing a Communication Strategy for a Local Government Association</t>
  </si>
  <si>
    <t>VNG</t>
  </si>
  <si>
    <t>This document can be used as an application-oriented, easy-reference manual in developing a communication strategy. It is especially tuned to local government institutes and LGAs whose leadership wishes to improve and to strengthen the way the organization communicates, both internally and externally.</t>
  </si>
  <si>
    <t>Leveraging Land Based Finance for Local Government - A Reader</t>
  </si>
  <si>
    <t>UNHabitat, GTLN</t>
  </si>
  <si>
    <t>This guide is intended for trainers and facilitators in the GLTN and UN-Habitat Land-based Finance (LBF) Training course. LBF is a collective name given to a range of instruments by which local governments expand their revenue base and generate funds that will help them realize their service delivery, infrastructure development and maintenance goals. The broader contexts within which this tool is being developed are local governance and sustainable urbanization. The LBF tool is premised on the fact that urban land is a key factor of production and an important source of nancing for urban development, including infrastructure, social housing and basic services.</t>
  </si>
  <si>
    <t>Target group: urban decision makers, managers and other community leaders at both the local and national levels</t>
  </si>
  <si>
    <t>Leveraging Land Based Finance for Local Government - A Trainers Guide</t>
  </si>
  <si>
    <t>Tools for Institutional, Political and Social Analysis of Policy Reforms: A sourcebook for Development Practioners</t>
  </si>
  <si>
    <t>This Sourcebook helps readers to better understand the impact of policy reform by providing a framework and tools for focusing policy analysis on political economy, power relations, and social dynamics; Analytical framework for the assessment of policy reforms from a social development perspective.</t>
  </si>
  <si>
    <t>Framework tools; sourcebook</t>
  </si>
  <si>
    <t>Countries applications and examples included; presents a wide range of tools, which have been developed and applied by various development agencies; includies relevant tools for institutional, political, social analysis; PSIA (Poverty and Social Impact Analysis) has focused on policies, the approach and tools documented here can be applied as well to the appraisal of plans, programs, and projects. Tools on macro, meso, micro-level analysis and reviewing policy;</t>
  </si>
  <si>
    <t>https://siteresources.worldbank.org/EXTTOPPSISOU/Resources/1424002-1185304794278/TIPs_Sourcebook_English.pdf</t>
  </si>
  <si>
    <t>World Bank, 2007. Tools for institutional, political, and social analysis of policy reform: a sourcebook for development practitioners. World Bank, Washington, DC.</t>
  </si>
  <si>
    <t xml:space="preserve">Multiplie Tools*  </t>
  </si>
  <si>
    <t>Approaches to conducting political economy analysis in the urban water sector</t>
  </si>
  <si>
    <t>Political economy analysis provides a practical and useful operational tool that World Bank task team leaders and other urban water specialists can employ in their sector and project work.</t>
  </si>
  <si>
    <t xml:space="preserve">Sector; Project </t>
  </si>
  <si>
    <t>Guidance Tool; analysis tool</t>
  </si>
  <si>
    <t>Includes Stakeholder Mapping Template; Problem-driven Political Economy Assessment</t>
  </si>
  <si>
    <t>ADB</t>
  </si>
  <si>
    <t>http://documents.worldbank.org/curated/en/560131468339257950/pdf/NonAsciiFileName0.pdf</t>
  </si>
  <si>
    <t>This tool kit was prepared for staff of the Asian Development Bank (ADB) involved in urban sector projects. It is intended to assist them in helping governments in developing member countries prepare and implement city economic development plans (CEDPs). Its primary function is to guide government officials in charge of urban development to collect and analyze economic data relatively quickly; prepare city economic development profiles; assess future economic development options; identify development pathways; and prepare strategies, plans, and priority actions to support LED in developing cities. </t>
  </si>
  <si>
    <t>Businesses and investors should find the tool kit useful when analyzing investment and development opportunities in cities. Community organizations will find this tool kit useful in preparing CEDPs. The use of this tool kit is not restricted to cities. It can also be used for subnational, regional, and community economic development studies.</t>
  </si>
  <si>
    <t>Manghee, S., Poole, A., 2012. Approaches to conducting political economy analysis in the urban water sector (No. 74741). The World Bank.</t>
  </si>
  <si>
    <t>https://www.adb.org/sites/default/files/institutional-document/161535/toolkit-rapid-economic-assessment-cities.pdf</t>
  </si>
  <si>
    <t>Stakeholder Analysis Toolkit</t>
  </si>
  <si>
    <t>Manchester Metropolitan University</t>
  </si>
  <si>
    <t>Simple and short yet helpful summary of stakeholder analysis</t>
  </si>
  <si>
    <t>simple, does not provide much detail</t>
  </si>
  <si>
    <t>https://www2.mmu.ac.uk/media/mmuacuk/content/documents/bit/Stakeholder-analysis-toolkit-v3.pdf</t>
  </si>
  <si>
    <t>This tool kit is a reference for ADB staff, consultants, and city leaders that introduces key concepts of Green City development and identifies crosscutting issues that help in designing urban programs to support city development in a green and sustainable manner. It outlines a three-step city assessment framework and provides a summary of existing tools and resources for green and sustainable development.</t>
  </si>
  <si>
    <t>Institutional Perception Mapping</t>
  </si>
  <si>
    <t xml:space="preserve">Sub-national; local </t>
  </si>
  <si>
    <t xml:space="preserve">Urban development; sustainable development </t>
  </si>
  <si>
    <t xml:space="preserve">Asian Context. This tool kit introduces the key concepts of Green City development and includes a summary of each sector, highlighting crosscutting themes and bene ts of actions. Following the introduction of key concepts and issues, the tool kit sets out a framework for undertaking assessments of urban areas and determining green and sustainable development responses. It also provides an inventory of current and existing resources that complement and support the design and preparation of green and sustainable development actions. [most links do not work] </t>
  </si>
  <si>
    <t>This tool is a visual method of identifying and representing perceptions of key institutions (formal and informal) and individuals inside and outside a community and their relationships and importance to different social groups.</t>
  </si>
  <si>
    <t>simple tool</t>
  </si>
  <si>
    <t>https://www.adb.org/documents/green-city-development-tool-kit</t>
  </si>
  <si>
    <t>http://siteresources.worldbank.org/EXTTOPPSISOU/Resources/1424002-1185304794278/4026035-1185375653056/4028835-1185375938992/2_Insti_perception_mapping.pdf</t>
  </si>
  <si>
    <t>World Bank Group - Academy</t>
  </si>
  <si>
    <t>World Bank Group</t>
  </si>
  <si>
    <t>Access development topics through online courses that are customized to your needs. Dive into our catalog of virtually facilitated and self-paced courses that draw on the latest global expertise and technology in learning.</t>
  </si>
  <si>
    <t>Document</t>
  </si>
  <si>
    <t>Online MOOCS list: https://www.class-central.com/institution/worldbank - The World Bank Institute (WBI) is a global connector of knowledge, learning and innovation. WBI codifies global knowledge into evidenced based learning programs, including e-learning and MOOCs, South-South (or North) knowledge exchange, and some combination of these with the more traditional face-to-face (F2F) methodologies. Via EDX; Coursera, etc</t>
  </si>
  <si>
    <t>https://olc.worldbank.org/wbg-academy</t>
  </si>
  <si>
    <t>Data for Development: What's Next</t>
  </si>
  <si>
    <t xml:space="preserve">This Guide provides a list of the multiplicity of tools and methods that are being used to measure, assess and monitor governance at the local level. Individual profiles of 22 tools . Very good description using categories: producer, history, objectives, applicability, types and sources of data used, methodology, weakness/strenghts, timeline, gender/povery focus, links
</t>
  </si>
  <si>
    <t xml:space="preserve">Governance measurement as entry point, relevant also for M&amp;E; several interesting methods for measuring LG; needs to specify the use of tools in regard to international agendas
</t>
  </si>
  <si>
    <t>GIZ, IDS, World Wide Web Foundation</t>
  </si>
  <si>
    <t>Localizing Global Agendas in Multilevel Governance Systems</t>
  </si>
  <si>
    <t>The report looks at the state of digital data for development and emerging trends. It aims to support German development cooperation in integrating and prioritising data approaches and investments in their work. In this study we focus on four data categories: big data, open data, citizen-generated data and real-time data. The selection of these categories considered two key dimensions: (1) the growing use in development-related policy discussions, and (2) the ability to capture key characteristics of interest, including size, access, source, and timeliness of data. We believe these categories provide a good starting point to explore how digital data production and use might lead to better development outcomes.</t>
  </si>
  <si>
    <t>Perhaps not directly related to global agenda imlementation... Although potential to add more focus on technology, data and digitalizaiton?</t>
  </si>
  <si>
    <t>http://webfoundation.org/docs/2018/01/Final_Data-for-development_Whats-next_Studie_EN.pdf</t>
  </si>
  <si>
    <t>The challenge of achieving policy coordination in multilevel and multisector settings is not a new one. This Governance Brief argues that achieving the objectives of the global agendas requires informed decisions and deliberate choices to design decentralized governance systems.</t>
  </si>
  <si>
    <t>Harnessing the Data Revolution to Achieve the Sustainable</t>
  </si>
  <si>
    <t xml:space="preserve">This toolkit is a contribution to the Global Campaign on Urban Governance, an initiative led by UN-Habitat in collaboration with a whole range of partners whose development goal is to contribute to the eradication of poverty through improved urban governance. This toolkit will contribute to the wider dialogue, advocacy and capacity-building efforts towards good urban governance. The tools contained herein will form part of an electronic database of tools encompassing various principles promoted by the Campaign.
</t>
  </si>
  <si>
    <t>CSIS, JICA-RI</t>
  </si>
  <si>
    <t>This report analyzes the challenges and opportunities that exist in the pursuit of the data revolution. It considers the challenges faced by two developing countries—Laos and Myanmar. To achieve this outcome, developing countries will need to build domestic institutional capacity to use and maintain new technologies, understand and analyze the data collected, and identify and implement change based on that analysis.
 This report categorizes the many challenges facing developing country governments on the road to the data revolution—and then, ideally, measurable sustainable development—as follows: 
 * Addressing capacity constraints at all levels 
 * Creating the appropriate enabling environment for leapfrog data technologies to have transformational impact 
 * Confronting data sharing, ownership, and privacy concerns 
 * Navigating complex political environments</t>
  </si>
  <si>
    <t xml:space="preserve">Toolkit </t>
  </si>
  <si>
    <t xml:space="preserve">https://unhabitat.org/books/tools-to-support-participatory-urban-decision-making/
</t>
  </si>
  <si>
    <t xml:space="preserve">Data and sustainable development. </t>
  </si>
  <si>
    <t>https://www.jica.go.jp/jica-ri/publication/booksandreports/l75nbg00000egfll-att/Harnessing_the_Data_Revolution.pdf</t>
  </si>
  <si>
    <t>Financing Local Infrastructure—Linking Local Governments and Financial Markets</t>
  </si>
  <si>
    <t>A guide to a better understanding and assessment of framework conditions. It will enable more informed decisions to be made in terms of developing and supporting nancing options for local services and infrastructure provision involving the local nancial sector.</t>
  </si>
  <si>
    <t>addresses capacity development needs from both a public finance and a financial market perspective. Its purpose is to help stakeholders to explore the ways and the means by which local infrastructure can be financed.</t>
  </si>
  <si>
    <t>Manual for undertaking national urban assessment</t>
  </si>
  <si>
    <t>This Manual on National Urban Assessments (NUAs) provides a framework and toolbox for conducting rapid urban sustainability assessments at the national and urban region levels for ADB’s DMCs. Under the Urban Operational Plan, ADB has prepared tool kits for assessment of cities and urban regions covering these themes—Competitive Cities, Green Cities, and Inclusive Cities. This Manual presents a higher-level analytical framework to provide a context for these tool kits.</t>
  </si>
  <si>
    <t>Publicatoin</t>
  </si>
  <si>
    <t xml:space="preserve">national; sub-national; local </t>
  </si>
  <si>
    <t>Logical Framework Assessment</t>
  </si>
  <si>
    <t>The NUA Toolbox includes assessment methodologies, implementation tool kits, and other resources for urban governance and management assessments, capacity needs assessments, and the urban finance matrix. The toolbox contains an inventory of tools that assists the user to collect information, and to structure and analyze data for the various thematic assessments. The inventory draws on tools referenced under the Competitive Cities, Green Cities, and Inclusive Cities tool kits that have relevant application at the national and urban region levels.</t>
  </si>
  <si>
    <t>https://www.adb.org/sites/default/files/institutional-document/212421/manual-national-urban-assessments.pdf</t>
  </si>
  <si>
    <t>Sida</t>
  </si>
  <si>
    <t>The Logical Framework Approach (LFA) is a methodology mainly used for designing, monitoring, and evaluating international development projects. Variations of this tool are known as Goal Oriented Project Planning (GOPP) or Objectives Oriented Project Planning (OOPP).</t>
  </si>
  <si>
    <t>Objective-oriented planning tool such as Capacity Works; nine steps: 1)Analysis of the project’s Context 2) Stakeholder Analysis 3) Problem Analysis/Situation analysis 4)Objectives Analysis 5) Plan of Activities 6) Resource Planning 7) Indicators/Measurements of Objectives8) Risk Analysis and Risk Management 9) Analysis of the Assumptions</t>
  </si>
  <si>
    <t>Metropolitan Governance: A Framework for Capacity Assessment. Guidance Notes and Toolbox</t>
  </si>
  <si>
    <t>Political Economic Analyis</t>
  </si>
  <si>
    <t>GIZ, UNHabitat</t>
  </si>
  <si>
    <t>The Metropolitan Capacity Assessment Methodology (MetroCAM). With this modular toolbox, urban stakeholders are able to assess existing capacity in a metropolitan setting, future needs, and potential trigger points and finally identify options for change. By tackling a particular metropolitan challenge, the MetroCAM provides instruments and incentives for municipalities to cooperate beyond administrative boundaries.</t>
  </si>
  <si>
    <t>Problem-driven political economy analysis holds considerable promise to help development practitioners identify what policies and strategies are most likely to succeed in addressing difficult and persistent development challenges. This volume is the result of a systematic effort to take stock of what the World Bank has learned from efforts to mainstream this approach.</t>
  </si>
  <si>
    <t>Not specific (mentions Agenda 2030, NUA, Paris Agreement)</t>
  </si>
  <si>
    <t>PEA focuses on the interaction of political and economic processes in a society as well as the underlying interests, incentives and institutions – not just formal structures – that facilitate or disrupt change. The analysis aims at informing development partners of more politically feasible strategies and solutions and is recommended and considered a powerful tool for building realistic expectations of what can be achieved. World Bank: https://openknowledge.worldbank.org/handle/10986/16389 ; https://goodgovernance-wiki.org/wiki/Political_Economy_Analysis</t>
  </si>
  <si>
    <t>Module 2 on stakeholders; Very well elaborated frameworkand tools, certainly relevant for capacity assessment in metropolitan regions; linkage to the global agendas would need to be developed. French and Spanish versions available. Toolbox to support asssessment process. It is a generic methodology that provides guidance about what needs to be covered when assessing the governance capacity of a metropolitan region. With this modular toolbox, urban stakeholders are able to assess existing capacity in a metropolitan setting, future needs, and potential trigger points and finally identify options for change. By tackling a particular metropolitan challenge, the MetroCAM provides instruments and incentives for municipalities to cooperate beyond administrative boundaries.</t>
  </si>
  <si>
    <t>https://unhabitat.org/books/metropolitan-governance-a-framework-for-capacity-assessment-guidance-notes-and-toolbox/</t>
  </si>
  <si>
    <t>Metropolitan Governance: A Framework for Capacity Assessment. Guidance Notes and Toolbox [WWW Document], n.d. URL https://unhabitat.org/books/metropolitan-governance-a-framework-for-capacity-assessment-guidance-notes-and-toolbox/ (accessed 7.23.19).</t>
  </si>
  <si>
    <t>Action Framework for the Implementation of the New Urban Agenda (AFINUA)</t>
  </si>
  <si>
    <t>Goal is to outline the basic ingredients for the implementation of the NUA, who should lead each, how they might be measured and how they link to the provisions of the NUA. Contains a non-exhaustive list of the foundational elements required for urbanization. Its intent is to provide hooks to other more specialized and sectoral themes.</t>
  </si>
  <si>
    <t>Framework tools</t>
  </si>
  <si>
    <t>Egypt colleagues have used the AFINUA as a structuring reference for their process (SFF project (open dialague) on Integrating the NUA in Egypt).</t>
  </si>
  <si>
    <t>http://nua.unhabitat.org/AFINUA19thApr.pdf</t>
  </si>
  <si>
    <t xml:space="preserve">National Urban Policies: a policy lever to foster a New Urban Agenda? </t>
  </si>
  <si>
    <t>Cities Alliance, 2017; Published in RaumOrdnung und Plannung</t>
  </si>
  <si>
    <t>Despite a global consensus to foster National Urban Policies (NUPs) as a key vehicle to achieving the New Urban Agenda, it remains unclear what constitutes a NUP and how it can help catalyse the New Urban Agenda in all 193 member states of the United Nations.National Urban Policies: a policy lever to foster a New Urban Agenda? addresses these two questions and explores the relevance of national polcies in the context of a New Urban Agenda for Cities. The article looks at typologies of NUPs to investigate how the policies can accommodate the commitments made at Habitat III in Quito within the New Urban Agenda. It also reviews the current body of academic literature as well as policy assessments to analyse and categorise a sample of 19 countries with an explicit National Urban Policy in place. Based on these findings, the article closes with a number of reflections on the potential pitfalls of promoting the New Urban Agenda through National Urban Policies.</t>
  </si>
  <si>
    <t>Wagenigen University</t>
  </si>
  <si>
    <t>National and local governments, practicioners</t>
  </si>
  <si>
    <t xml:space="preserve">The guide links the underlying rationale for multi-stakeholder partnerships, with a clear four phase process model, a set of seven core principles, key ideas for facilitation and 60 participatory tools for analysis, planning and decision making. In this section, you can learn about over 60 process tools, each serving different purposes. Although there are hundreds of tools available, these have been chosen because they are the ones we find especially useful to support MSP processes. For more information on the role of these tools in MSPs, have a read of the MSP Guide, a chapter of which is dedicated to the use of these tools.
</t>
  </si>
  <si>
    <t>The need for city/urban data and monitoring systems for SDGs, New Urban Agenda and other global urban-related frameworks</t>
  </si>
  <si>
    <t xml:space="preserve">http://www.mspguide.org/tools-and-methods http://www.mspguide.org/sites/default/files/case/msp_guide-2016-digital.pdf
http://www.mspguide.org/sites/default/files/case/msp_tool_guide.pdf
</t>
  </si>
  <si>
    <t>Presentation on data and monitoring</t>
  </si>
  <si>
    <t>100 resilient cities</t>
  </si>
  <si>
    <t xml:space="preserve"> The purpose of this handbook is to illustrate
how rapidly growing cities can use urban growth projections to develop and implement municipal action programs to ensure that their future spatial expansion is orderly, cost effective, equitable and sustainable, leading to improved urban resilience. The handbook has been designed to help cities assess the enabling environment necessary to carry out an urban expansion program and to take the first steps towards implementing such a program.
</t>
  </si>
  <si>
    <t xml:space="preserve">1. City commitment and engagement of partners 
2. Administrative boundaries – the metropolitan issue 
3. Rights of way issue 
4. The public open space issue 
5. Urban Grown lens for initiative development 
</t>
  </si>
  <si>
    <t>Linking the New Urban Agenda and the Sustainable Development Goals to Human rights – Brochure</t>
  </si>
  <si>
    <t>https://www.100resilientcities.org/wp-content/uploads/2018/09/NYU-Urban-Growth-Handbook_FINAL.pdf</t>
  </si>
  <si>
    <t>This toolkit outlines the key themes of the New Urban Agenda and the Sustainable Development Goals with regards to UN-Habitat’s mandate to promote socially and environmentally sustainable towns and cities with the goal of providing adequate shelter for all.</t>
  </si>
  <si>
    <t>NUA, Paris Agreement</t>
  </si>
  <si>
    <t xml:space="preserve">The OECD Principles on Urban Policy consolidate the lessons from the past 20+ years of work on cities to guide policymakers in building smart, sustainable and inclusive cities. 
The OECD Principles on Urban Policy were co-developed with a diverse range of stakeholders, including international organisations, development banks, networks of cities and local governments, research institutes and academia, and the private sector. </t>
  </si>
  <si>
    <t>https://www.oecd.org/cfe/urban-principles.htm</t>
  </si>
  <si>
    <t>ICLEI, UN-Habitat</t>
  </si>
  <si>
    <t>An online resource platform for local governments to find and share low-emission strategies, plans, and projects. The Solutions Gateway contents are based on proven technologies and practices, distilled into Solutions case studies and Solution Packages which are drafted and peer-reviewed by experts of the respective field.</t>
  </si>
  <si>
    <t>Paris Agreement &amp; others</t>
  </si>
  <si>
    <t xml:space="preserve">http://www.oecd.org/gov/national-urban-policies.htm
</t>
  </si>
  <si>
    <t>http://www.solutions-gateway.org/</t>
  </si>
  <si>
    <t>Project Screening Tool to Align Upstream Urban Climate Resilience Planning to Downstream Finance</t>
  </si>
  <si>
    <t>This “Conceptual Framework for Land Degradation Neutrality” is intended to provide a scientifically-sound basis for understanding and implementing LDN, and to inform the development of practical guidance for pursuing LDN and monitoring achievement of LDN for those UNCCD Parties that choose to pursue a LDN target. The LDN conceptual framework focuses on the goal of LDN and the supporting processes required to deliver this goal, including biophysical and socio-economic aspects, and their interactions.</t>
  </si>
  <si>
    <t>Framework;</t>
  </si>
  <si>
    <t xml:space="preserve">Not directly related but useful approach to consider, especially in terms or rural-urban linkages and issues surrounding land management. </t>
  </si>
  <si>
    <t xml:space="preserve">An Addendum to Climate Resilient Strategy Preparation Methods; Screens/tools for supporting existing planning methods for preparing city resilience strategies or action plans and improve the relationship between the city’s investment needs and the identification of financing for their implementation, among others; </t>
  </si>
  <si>
    <t>Paris  Agreement</t>
  </si>
  <si>
    <t>"Screen 1: Have climate change adaptation infrastructure investment projects been identified and prioritized? [1]
Screen 2: Have climate change adaptation infrastructure investment projects been adequately profiled (most especially how much will these investments cost)?
Screen 3: Have potential sources of financing for your infrastructure priorities been adequately screened and considered for suitability?
Screen 4: Have municipal finances been reviewed and the ability of municipal government to secure financing for climate resilient infrastructure investments assessed?"</t>
  </si>
  <si>
    <t>Purpose of the checklist: • To provide project developers with clear guidance in designing Land Degradation Neutrality (LDN) transformative projects, while avoiding to be prescriptive; • To define the key features of LDN transformative projects based on the Scientific Conceptual Framework for LDN (LDN-SCF)1 ; • To ensure that the guiding principles of the LDN-SCF are considered to the extent feasible during the design of LDN transformative projects; and • To ensure that given proposals are gender responsive, committed to gender equality and comply with the environmental and social safeguard standards of the target funding sources.</t>
  </si>
  <si>
    <t xml:space="preserve">Checklist </t>
  </si>
  <si>
    <t>World Bank CURB tool : climate action for urban sustainability</t>
  </si>
  <si>
    <t>An interactive scenario planning tool that helps cities take action on climate change. By reducing their environmental impact, cities can achieve a variety of local benefits including improved health and air quality, job creation and economic growth, energy independence, while often saving money. CURB helps cities assess the implications of policy and technology interventions by allowing them to evaluate their cost, feasibility, and impact. CURB responds to local realities through a flexible and modular design, allowing users to focus on the information (e.g. energy or emission impacts, cost savings, etc.) that is most relevant to their priorities. The CURB tool is free to download and designed for Excel 2010 and later versions. The CURB User Guide explains the purpose and approach used in each of the six modules contained in the Toolkit.</t>
  </si>
  <si>
    <t>Paris Agreement</t>
  </si>
  <si>
    <t>This Guide walks users through the process of operating each module and describes what type of output is ultimately generated to support local planning and decision-making. 4 volumes are available:http://documents.worldbank.org/curated/en/docsearch/report/108404</t>
  </si>
  <si>
    <t xml:space="preserve">Building Safer Communities: Through Systemic Appraoches to Violence Prevention. A toolkit for Participatory Safety Planning </t>
  </si>
  <si>
    <t>This toolkit proposes to work with impact chains and to describe progress in terms of the behaviour change of important actors in and outside of a community or region. In this regard, our M&amp;E process will analyse which activity (or intervention) or group of activities lead to an observed behaviour change of important actors. And we analyse whether our expected impact chain works as we expected it to work.</t>
  </si>
  <si>
    <t>The Paris Climate Package: A Basic Guide for Local and Subnational Governments</t>
  </si>
  <si>
    <t xml:space="preserve">Toolkit for M&amp;E in Violence prevention. Lists out difficulty, length, materials, preparation etc. Very clear instructions and very practical tools. </t>
  </si>
  <si>
    <t>https://www.saferspaces.org.za/learn-how/entry/building-safer-communities-toolkit</t>
  </si>
  <si>
    <t>Using the Paris Climate Package as a guide, local leaders can shape and sustain the global transition toward low carbon and resilient development, slashing greenhouse gas emissions and enhancing local resilience, adaptive capacity and climate impact emergency preparedness.</t>
  </si>
  <si>
    <t>Developed under the URBAN LEDS (Urban Low Emission Development Strategies), listing the relevant ICLEI initiatives and tools; The paper brings a concise summary of the cllimate processes where local and subnational governments were involved, the key outcomes, and the way to implementation through integrated transformation</t>
  </si>
  <si>
    <t>STRATEGIC FORESIGHT</t>
  </si>
  <si>
    <t>Changing Climate, Changing Communities: Guide and Workbook for Municipal Climate Adaptation</t>
  </si>
  <si>
    <t>Strategic foresight provides practical tools for governments who are responsible for strategic decision-making, resource management and policy coherence. Foresight brings into sharp focus the functioning of the centre of government, the ability of a government to move beyond delivery of sectoral outputs and to realize integrated development results that the 2030 Agenda calls for.Foresight helps identify strategic opportunities, gain insights on synergies and trade-offs across goals and to stress-test existing priorities and policies. It enables not only to assess the future validity and resilience of existing priorities, but also to spot new development options and develop solid policy pathways. The tool is useful for looking at short, medium, and long term futures, and has already been applied in 12 countries in Africa and Asia.</t>
  </si>
  <si>
    <t>https://undg.org/sdg_toolkit/strategic-foresight/</t>
  </si>
  <si>
    <t>Compendium of resources that provides a milestone based framework to assist local governments in the creation of adaptation plans to address the relevant climate change impacts associated with their communities</t>
  </si>
  <si>
    <t>Paris Agreement; Sendai</t>
  </si>
  <si>
    <t>Tools is a couple of year old and provides a long standing framework experience from ILCEI</t>
  </si>
  <si>
    <t>TAILORING SDG TO NATIONAL, SUB-NATIONAL AND LOCAL CONTEXTS</t>
  </si>
  <si>
    <t>Investments Needs to Achieve the SGDs: Understanding the Billions and Trillions</t>
  </si>
  <si>
    <t>The purpose of this section is to provide guidance to UNCTs for assisting Member States in taking stock of how The 2030 Agenda and SDGs are currently reflected in the national development strategy and planning processes and to identify potential areas for change. It is important at this stage to help create a common understanding of how well existing national, sub-national and local development plans and sectoral strategies align – in content and ambition – against the comprehensive scope of The 2030 Agenda and SDGs. This will provide the basis for establishing criteria for enhancing national plans whilst avoiding an à la carte approach. It will also be critical throughout the tailoring process to ensure that implementation targets do not fall below existing international standards, including legally-binding human rights obligations (OHCHR 2006).
This guidance builds on Section B2 which deals with multi-stakeholder processes because adapting SDGs to national contexts is inherently a complex task, and as such, necessitates that multiple perspective are brought to bear in the process of doing so.</t>
  </si>
  <si>
    <t>Analytical Framework for Conducting SDG Needs assessments, by translating the 17 SDGs into eight SDG-Investment Areas. It reviews available needs assessments to provide a first, preliminary estimate of incremental public and private investment needs to meet the goals.</t>
  </si>
  <si>
    <t>Agenda 2030; AAAA</t>
  </si>
  <si>
    <t xml:space="preserve">National </t>
  </si>
  <si>
    <t>Analytical Framework</t>
  </si>
  <si>
    <t>Focuses on a financing analysis and discussion of major gaps in our understanding of how the SDGs can be financed. Summary for policy makers available</t>
  </si>
  <si>
    <t>http://open.dataforcities.org</t>
  </si>
  <si>
    <t>WCCD</t>
  </si>
  <si>
    <t>http://unsdsn.org/wp-content/uploads/2015/09/151112-SDG-Financing-Needs.pdf</t>
  </si>
  <si>
    <t xml:space="preserve">Based on the first international standard on city data — ISO 37120 — the WCCD Open City Data Portal allows you to EXPLORE, TRACK, MONITOR, and COMPARE member cities on up to 100 service performance and quality of life indicators.
</t>
  </si>
  <si>
    <t>Financing Sustainable Development: Implementing the SDGs through Effective Investment Strategies and Partnerships</t>
  </si>
  <si>
    <t xml:space="preserve">SDI </t>
  </si>
  <si>
    <t>Know Your City is a global campaign of Slum Dwellers International (SDI), United Cities and Local Governments of Africa (UCLG-A), and Cities Alliance. Around the world, slum dwellers collect city-wide data and information on informal settlements. This work creates alternative systems of knowledge that are owned by the communities and have become the basis of a unique social and political argument that supports an informed and united voice of the urban poor. SDI’s databases are becoming the largest repositories of informal settlement data in the world and the first port of call for researchers, policy makers, local governments and national governments.</t>
  </si>
  <si>
    <t>The working paper examines questions involved in designing new institutions to handle the long-term, complex investments needed. Working Paper has been prepared as input into the preparations of the Third Conference on Financing for Development</t>
  </si>
  <si>
    <t>Working Paper</t>
  </si>
  <si>
    <t>10 pages for the executive summary, otherwise very long (over 100 pages); shorter document available here: http://unsdsn.org/wp-content/uploads/2015/03/20150331-key-elements-for-addis-ababa-accord.pdf</t>
  </si>
  <si>
    <t>http://unsdsn.org/wp-content/uploads/2015/04/150408-SDSN-Financing-Sustainable-Development-Paper.pdf</t>
  </si>
  <si>
    <t>Coopenenergy</t>
  </si>
  <si>
    <t>This guide aims to help you work collaboratively on sustainable energy policies, plans and strategies in your region, by developing a ‘Multi-level Governance’ (MLG) approach.</t>
  </si>
  <si>
    <t>National, Local</t>
  </si>
  <si>
    <t>Disaster resilience scorecard for cities</t>
  </si>
  <si>
    <t>PFS (Pre-Feasibility Study)</t>
  </si>
  <si>
    <t>The Scorecard provides a set of assessments that will allow local governments to monitor and review progress and challenges in the implementation of the Sendai Framework for Disaster Risk Reduction: 2015-2030, and assess their disaster resilience. It is structured around UNISDR’s Ten Essentials for Making Cities Resilient. It offers the potential for scoring at two levels:
Level 1: Preliminary level, responding to key Sendai Framework targets and indicators, and with some critical sub-questions. This approach is suggested for use in a 1 to 2 day city multi-stakeholder workshop. In total there are 47 questions indicators, each with a 0 – 3 score; 
Level 2: Detailed assessment. This approach is a multi-stakeholder exercise that may take 1 –4 months and can be a basis for a detailed city resilience action plan. The detailed assessment includes 117 indicator criteria, each with a score of 0 – 5.</t>
  </si>
  <si>
    <t>Sendai</t>
  </si>
  <si>
    <t xml:space="preserve">These guidelines set out the objectives, processes, and techniques required for a pre-feasibility study; Guiding principles: urban environment sustainability, mitigation and adaptation to the effects of climate change, urban poverty reduction and gender equality; good urban governance </t>
  </si>
  <si>
    <t>The Ten Essentials for Making Cities Resilient are developed with the launch of the Campaign in order to accelerate implementation of the Sendai Framework for Disaster Risk Reduction (2015-2030) at local level. The ten Essentials map directly against the Sendai priorities of action and its indicators for monitoring actions on disaster risk reduction. They are the critical and independent steps that need to be undertaken to build and maintain resilience. This document provides the rationale for each Essential, pointing out strategic areas of intervention and identifying key actions. The actions identified under each Essential should be part of the overall disaster risk reduction planning process and influence urban development planning and design.</t>
  </si>
  <si>
    <t xml:space="preserve">Sendai </t>
  </si>
  <si>
    <t>Pro-Poor Urban Infrastructure Investments</t>
  </si>
  <si>
    <t xml:space="preserve">Tookit with video, links and additional ressources. includes case studies and best practices. </t>
  </si>
  <si>
    <t>https://www.unisdr.org/campaign/resilientcities/toolkit/article/the-ten-essentials-for-making-cities-resilient</t>
  </si>
  <si>
    <t>This publication is intended as a practical guide for mayors, local government of cials, sector specialists, planners, and other decision makers involved in the programming and design of urban infrastructure projects in medium-sized cities.</t>
  </si>
  <si>
    <t>Public-Private Partnership Guide for Municipalities</t>
  </si>
  <si>
    <t xml:space="preserve">This Guide responds to the Sendai Framework for Disaster Risk Reduction 2015-2030 (Sendai
Framework) concern that more dedicated action needs to be focused on tackling underlying disaster
risk drivers in urban areas through strengthening land use and urban planning. The Guide advises
those formally and informally involved in urban development and planning, such as local government
leaders, mayors, city managers, urban planners, schools of architecture and civil society
organizations on identifying methods and caveats for risk-sensitive planning and development. </t>
  </si>
  <si>
    <t>Guidebook offers an innovative view to help local governments understand how to approach a potential PPP project and to review some issues that may come up in the process.</t>
  </si>
  <si>
    <t>The Words into Action (WiA) guidelines series aims to ensure worldwide access to expertise, communities of practice and networks of DRR practitioners. The guidelines offer specific advice on the steps suggested to implement a feasible and people-centered approach in accordance with the Sendai Framework for Disaster Risk Reduction 2015-2030. While these guidelines are not meant to be exhaustive handbooks that cover each detail, those who need in-depth information will find references to other sources of information.</t>
  </si>
  <si>
    <t>https://www.preventionweb.net/files/67430_landuseandurbanplanningforpublicrev.pdf</t>
  </si>
  <si>
    <t>This publication is intended as a practical guide for mayors, local government officials, sector specialists, planners, and other decision makers involved in the programming and design of urban infrastructure projects in medium-sized cities. Target group: mayors, local government officials, sector specialists, planners, and other decision makers</t>
  </si>
  <si>
    <t>This guide responds to the Sendai Framework for Disaster Risk Reduction 2015-2030 (Sendai Framework) concern that more dedicated action needs to be focused on tackling underlying disaster risk drivers and strengthening good governance in disaster risk reduction (DRR) strategies, at all levels and across sectors and actors. The guide advises local governments (authorities, planners and managers at city or other subnational levels) on the mechanisms for developing and implementing a holistic and integrated DRR strategy that contributes to building resilience at the local level. It outlines what a local DRR and resilience strategy should look like, and what is needed to create and implement one.</t>
  </si>
  <si>
    <t>https://www.preventionweb.net/files/57399_57399localdrrandresiliencestrategie.pdf</t>
  </si>
  <si>
    <t xml:space="preserve">This checklist describes minimum requirements in the PFS process with regard to poverty and social development aspects, including gender. The checklist is structured around nine steps, corresponding to the stages in the PFS process </t>
  </si>
  <si>
    <t>Several guidance documents and reports, assessment tools, risk mapping, etc.</t>
  </si>
  <si>
    <t>Capacity Assessment Framework</t>
  </si>
  <si>
    <t>Achieving coherence between data policies for reporting against the Sendai Framework and the Sustainable Development Goals</t>
  </si>
  <si>
    <t xml:space="preserve">Detailed step-by-step guide to conducting a capacity assessment using the UNDP Capacity Assessment Methodology, which consists of the UNDP Capacity Assessment Framework, a three-step process and supporting tools. The User‘s Guide is meant to be used in conjunction with the UNDP Practice Notes on Capacity Development and Capacity Assessment, which provide explanations of the terms and concepts referenced here </t>
  </si>
  <si>
    <t>The purpose of this policy brief is therefore to
discuss how governments can achieve coherence
between data reporting against the Sendai Framework for Disaster Risk Reduction and the SDGs.</t>
  </si>
  <si>
    <t>Sendai; Agenda</t>
  </si>
  <si>
    <t>Core issues addressed: 1) institutional arrangements; 2) leadership; 3) knowledge; and 4) accountability</t>
  </si>
  <si>
    <t>IDS</t>
  </si>
  <si>
    <t>Many countries have expressed a need to assess not only the greenhouse gas impacts of policies and actions, but also the broader environmental, social and economic impacts most relevant to decision-making in the national context. Sustainable development impacts include air pollution reduction, job creation, improved health, access to energy, poverty reduction, protection of ecosystems, and more. The Sustainable Development Guidance provides a stepwise approach to support integrating such impacts into policy design and planning through:
Ex-ante assessment of expected future impacts;
Ex-post evaluation of historical impacts to ensure intended results have been achieved;
A focus on general guidance applicable to all types of sustainable development impact categories and all sectors.
Links to methods and models for quantifying specific impact categories.
Countries may use the Sustainable Development Guidance to achieve multiple objectives, such as:
Promoting an integrated national strategy by identifying policies and actions that address multiple priorities;
Integrating climate policy into broader national development policy;
Determining whether policies and actions are having the desired effects;
Tracking and reporting on progress towards goals such as NDCs and Sustainable Development Goals.
The guidance is applicable to all sectors, policies and actions.</t>
  </si>
  <si>
    <t>This site provides resources to generate ideas and action for inclusive development and social change.</t>
  </si>
  <si>
    <t xml:space="preserve">not specific </t>
  </si>
  <si>
    <t>https://climateactiontransparency.org/icat-guidance/sustainable-development/</t>
  </si>
  <si>
    <t xml:space="preserve">Action Aid </t>
  </si>
  <si>
    <t>Reflection action principle; A variety of participatory tools are used as part of the Reflection-Action process to help people to analyse rights and power and to better understand and plan action on the issues that affect them. Asking people directly about such issues can lead to silence, fear or confusion. The tools provide structure to the process and encourage discussion, enabling people to base their analysis on the systematisation of their own knowledge. This respect for people's own knowledge and experience is a powerful foundation for learning - one which builds on what people know rather than focusing on what they do not know.</t>
  </si>
  <si>
    <t>Solution Gateway Sourcebook</t>
  </si>
  <si>
    <t>http://www.networkedtoolbox.com/workareas/tools/</t>
  </si>
  <si>
    <t>ICLEI , UN Habitat</t>
  </si>
  <si>
    <t xml:space="preserve">"Includes a tool for financing/decision-making: In addition to the funding and  nance guidance included online in each Solution, to support the local government in the earlier stages of identifying, screening and prioritizing projects, the Solutions Gateway also provides a Finance Decision-making Support Tool. This tool helps local governments identify possible  nancing options to implement selected projects and realize their Low Emission Development Strategy, considering the local circumstances and replies provided by the user.
To gain access, register and login for free."
</t>
  </si>
  <si>
    <t xml:space="preserve">Several Partners </t>
  </si>
  <si>
    <t>Urban Nexus Approach - Operationalizing the Urban Nexus: Towards Resource Efficiet and integrated cities and metropolitan regions</t>
  </si>
  <si>
    <t>An international collaboration to improve evaluation practice and theory by sharing and generating information about options (methods or processes) and approaches.</t>
  </si>
  <si>
    <t xml:space="preserve">Study provides a conceptual foundation and hands-on approach that serves to inspire, identify and implement Urban NEXUS solutions for integrated, resource-e cient development in metropolitan regions. It shall thereby spark exchange, debate, and learning across sectors and scales. </t>
  </si>
  <si>
    <t>An Urban NEXUS solution integrates two or more systems, services, policy or operational “silos”, jurisdictions or social behaviors, in order to achieve multiple urban policy objectives and to deliver greater bene ts with equal or less resources. Urban NEXUS solutions typically involve a set of coordinated measures that range the areas of technology, policy, planning, nance, business models, institutional design, and communications - amounting to a “solution set”.   From good governance wiki: The Urban Nexus is an approach to the design of sustainable urban solutions that recognize the strong interlinkages between the development goals of water, energy and food security (WEF-Nexus). It seeks out opportunities for integration in cities and metropolitan regions at the different scales of the built environment and its infrastructures; integration of the region’s supply chains and resource cycles; and of the policies and operations of local, regional, sub-national and national jurisdictions. For that purpose, an Urban Nexus solution integrates two or more systems, services, policy or operational 'silos', jurisdictions or social behaviors, in order to achieve multiple urban policy objectives and to increase resource efficiency.  (https://goodgovernance-wiki.org/wiki/Urban_Nexus_Development_Cycle)</t>
  </si>
  <si>
    <t>City Enabling Environment Rating</t>
  </si>
  <si>
    <t>https://www.adelphi.de/en/printpdf/50057</t>
  </si>
  <si>
    <t>Ciites Aliance</t>
  </si>
  <si>
    <t>Criteria used to assess the enabling environment afforded to cities and local authorities were the same as those used in 2012: (1) provisions in the constitutional framework; (2) provisions in the legislative framework; (3) provisions on local governance; (4) provisions on financial transfers from the central government to the local authorities; (5) provisions concerning local authorities’ own revenues; (6) provisions on capacity building for local authorities; (7) provisions on transparency in the operation and management of local authorities; (8) provisions on citizen participation; (9) provisions regarding local government performance; and (10) the presence or absence of a national strategy to manage urbanisation</t>
  </si>
  <si>
    <t>Not specific ;Agenda 2030 ; NUA</t>
  </si>
  <si>
    <t xml:space="preserve">Regional; Local </t>
  </si>
  <si>
    <t>same?</t>
  </si>
  <si>
    <t>Unpacking Metropolitan Governance for Sustainbale Development</t>
  </si>
  <si>
    <t>http://www.asia-pacific.undp.org/content/rbap/en/home/library/democratic_governance/city-enabling-environment-rating.html</t>
  </si>
  <si>
    <t>GIZ, UN-Habitat, FMDV</t>
  </si>
  <si>
    <t>GIZ and UN-Habitat are both convinced that effective metropolitan governance is crucial for transformative development, considering social, political, economic and environmental impacts. While the subsidiarity principle is still valid and valuable, some decisions are most effectively implemented at a metropolitan level that follows the functional area. Climate change, natural disasters or economic development do not stop at administrative boundaries, hence joint action needs to be taken.</t>
  </si>
  <si>
    <t>City Enabling Environment Rating [WWW Document], n.d. . UNDP in Asia and the Pacific. URL http://www.asia-pacific.undp.org/content/rbap/en/home/library/democratic_governance/city-enabling-environment-rating.html (accessed 7.23.19).</t>
  </si>
  <si>
    <t>Study give insights into ways metropolitan regions are governed and how it relates with the good urban governance principles; Besides the two publication, also available: Metropolitan Capacity Assessment Methodology as a modular toolbox to assess existing capacity in a metropolitan setting, future needs, and identify options for change.</t>
  </si>
  <si>
    <t>Summary Report and Case Studies</t>
  </si>
  <si>
    <t xml:space="preserve">https://www.dataforcities.org/global-cities-registry
</t>
  </si>
  <si>
    <t>The WCCD Global Cities Registry™ is the internationally recognized list of cities that are certified against ISO 37120 in accordance with the WCCD certification system.
The data for all cities listed has been independently verified and deemed to be in conformity with ISO 37120 according to the WCCD. All cities in the Global Cities Registry™ have provided third-party verified data to the WCCD Open Data Portal, allowing for city-to-city comparisons, cutting-edge visualizations and customized trend analysis.
Once certified, cities will be added to the WCCD Global Cities Registry™ for a period of one year. Cities must apply for certification and registration on an annual basis.</t>
  </si>
  <si>
    <t xml:space="preserve">Not specific, alligned to Agenda  2030 </t>
  </si>
  <si>
    <t>Harnessing the digital revolution for sustainable development</t>
  </si>
  <si>
    <t>https://www.dataforcities.org/publications2018</t>
  </si>
  <si>
    <t xml:space="preserve">Tthe goal of German policymakers is to develop a new generation of tar- geted multi-stakeholder partnerships. This study is intended to contribute to that goal by illustrating the practical issues involved.
</t>
  </si>
  <si>
    <t>https://www.partnerschaften2030.de/wp-content/uploads/2017/09/Viadrina_Governance_MAP-Studie_WEB.pdf</t>
  </si>
  <si>
    <t>https://www.partnerschaften2030.de/en/studien-handbuecher/</t>
  </si>
  <si>
    <t>Advocacy Toolkit - Influencing the Post-2015 Development Agenda</t>
  </si>
  <si>
    <t>Implementing the new Urban Agenda by strengthening Urban-Rural Linkages</t>
  </si>
  <si>
    <t>Civicus</t>
  </si>
  <si>
    <t>The toolkit supports advocacy activities at the national, regional and international levels. It does not assume a given level of experience in either the post-2015 development agenda or in advocacy activities. Whether you follow each section and step in turn as a newcomer to the agenda, or only consult those new or relevant to you in order to support a more established programme, we hope it will prove useful to all.</t>
  </si>
  <si>
    <t>This publication on Urban-Rural Linkages reaffirms that the discourse on urbanization must depart from the traditional and outdated dichotomy of urban and rural; in order for urban and rural areas to be sustainable they must develop in tandem, inequalities must be reduced and the development gap bridged. Urban and rural spaces are inextricably linked economically, socially and environmentally and cannot be adequately dealt with in isolation from one another. Recognizing this urban-rural continuum also highlights how partnerships, collaboration and unity in action can yield dividends for all people, regardless of age, gender or whether they live in urban or rural areas.</t>
  </si>
  <si>
    <t>UN-Habitat</t>
  </si>
  <si>
    <t xml:space="preserve">
https://unhabitat.org/books/implementing-the-new-urban-agenda-by-strengthening-urban-rural-linkages/</t>
  </si>
  <si>
    <t>UCLG Strategic Toolkit</t>
  </si>
  <si>
    <t>This Toolkit aims to explain the Strategic Framework in more detail and put it
into practice to support UCLG members and partners that
wish to contribute to the agenda</t>
  </si>
  <si>
    <t>Integral Implementation of New Urban Agenda - Experiences and Contributions from Latin America</t>
  </si>
  <si>
    <t>Finance for City Leaders Handbook -2nd Edition - Improving Municipal Finance to Deliver Better Services</t>
  </si>
  <si>
    <t>The purpose of this study is to generate inputs for the development of sustainable and integral policies for local governments, particularly related to territorial integral planning and management to confront the effects of climate change and social cohesion</t>
  </si>
  <si>
    <t xml:space="preserve">NUA </t>
  </si>
  <si>
    <t>Cities are a driving force of the 21st century. Through bringing large numbers of people into close proximity, they spark economic growth, foster innovation, and generate prosperity. But they face the pressing challenges of creating a livable environment for their residents, enabling economic activity that benefits all citizens, and fostering urban development that is environmentally sustainable, equitable, and resilient to disruptive forces. Particularly urgent is the need to finance this development: To achieve the Sustainable Development Goals, an estimated $3 trillion to $4 trillion is needed annually. In an increasingly urban world, cities play a pivotal role in closing this financial gap.</t>
  </si>
  <si>
    <t>Localizing Climate Finance, Mapping Gaps and Opportunities, Designing Solutions</t>
  </si>
  <si>
    <t>Cities Climate Finance Leader- ship Alliance (CCFLA) represents a multistakeholder and multilevel coalition of networks of cities and regions, private investors coalitions, development and commercial banks, national governments, UN agencies, research centers, foundation and civil society organizations that have come together to implement a set of measures designed to catalyze and accelerate investment into low-car- bon and climate-resilient infrastruc- ture in urban areas.</t>
  </si>
  <si>
    <t>Since 2016, URBANET fosters international dialogue on development activities worldwide and shares expertise in the areas of municipal and local governance, sustainable urban development and decentralisation. Designed as a digital blog, URBANET addresses international experts and works with multiple renowned authors from around the globe to: promote the exchange of knowledge and experiences, especially with regard to the implementation of global agreements such as the 2030 Agenda for Sustainable Development, the New Urban Agenda and the Paris Agreement; spur debates on key challenges and opportunities regarding sustainable urban development, municipal and local governance and decentralisation; and build opinions on urbanisation and sustainable urban development.</t>
  </si>
  <si>
    <t xml:space="preserve">This publication demonstrates the main elements to be considered in the construction of national legal frameworks from the standpoint of the Urban Reform. It is fundamental that mayors, members of the local parliament and municipal public managers learn about the recommendations laid down here, and that they participate in the drafting or improvement of these legal frameworks.
</t>
  </si>
  <si>
    <t xml:space="preserve">https://citiesalliance.org/sites/default/files/National%20Urban%20Laws%20LAC%20-%20EN%20ES%20-%20web%20(4).pdf
</t>
  </si>
  <si>
    <t>Co-creating the urban future</t>
  </si>
  <si>
    <t>GOLD IV reviews the diverse realities of metropolitan areas, intermediary cities, regions, small municipalities and rural areas, with a view to guiding the implementation of the New Urban Agenda. Based on concrete practices, it provides an in-depth analysis of how urban and territorial policies can contribute to the new international development agenda and, by extension, argues that local and regional governments will have to take the lead in translating the new development agenda into reality.</t>
  </si>
  <si>
    <t>The Metropolitan Capacity Assessment Methodology (MetroCAM). With this modular toolbox, urban stakeholders are able to assess existing capacity in a metropolitan setting, future needs, and potential trigger points and finally identify options for change. By tackling a particular metropolitan challenge, the MetroCAM provides instruments and incentives for municipalities to cooperate beyond administrative boundaries.</t>
  </si>
  <si>
    <t>A City Development Strategy is a tool that helps a city harness the potential of urbanisation. It also enables a city to develop a coordinated, institutional framework to make the most of opportunities. And, perhaps most importantly, a CDS gives residents a chance to have a voice in the future of the place where they live. The principal target groups for these guidelines are large and small cities that are about to start a strategic planning process involving local and national actors (government, the private sector, academia and civil society) — as well as their international partners (development agencies, international investors and non-governmental organizations [NGOs]).
The ultimate target groups and bene ciaries of improved strategic planning are expected to include all development stakeholders, including the general public and the private sector in participating cities.</t>
  </si>
  <si>
    <t xml:space="preserve">Tools are already described very concisely ; Target group: urban decision makers
</t>
  </si>
  <si>
    <t xml:space="preserve">Focus on localizing Paris Ageement via NDC in USA. Lists sector and strategies. </t>
  </si>
  <si>
    <t>http://icleiusa.org/localizing-the-paris-agreement/</t>
  </si>
  <si>
    <t>Planning, connecting, and financing cities - now : priorities for city leaders</t>
  </si>
  <si>
    <t>also available as a webinar: https://vimeo.com/251169661</t>
  </si>
  <si>
    <t>This report provides Mayors and other policymakers with a policy framework and diagnostic tools to anticipate and implement strategies that can avoid their cities from locking into irreversible physical and social structures.</t>
  </si>
  <si>
    <t>This framework has already helped to reshape core urbanization policy debates and to integrate action across the urban space in countries such as Colombia, India, Uganda, and Vietnam.</t>
  </si>
  <si>
    <t>International Guidelines on Urban and Territorial Planning</t>
  </si>
  <si>
    <t>The International Guidelines on Urban and Territorial Planning serve both as a source of inspiration and a compass for decision makers and urban professionals when reviewing urban and territorial planning systems. The Guidelines provide national governments, local authorities, civil society organizations and planning professionals with a global reference framework that promotes more compact, socially inclusive, better integrated and connected cities and territories that foster sustainable urban development and are resilient to climate change.</t>
  </si>
  <si>
    <t>Source of inspiration and a compass for decision makers and urban professionals when reviewing urban and territorial planning systems. The Guidelines provide national governments, local authorities, civil society organizations and planning professionals with a global reference framework that promotes more compact, socially inclusive, better integrated and connected cities and territories that foster sustainable urban development and are resilient to climate change.</t>
  </si>
  <si>
    <t>CDP. ICLEI</t>
  </si>
  <si>
    <t>https://unhabitat.org/books/international-guidelines-on-urban-and-territorial-planning/</t>
  </si>
  <si>
    <t>Reporting focuses on climate change mitigation as well as adaptation and resilience</t>
  </si>
  <si>
    <t>Integrating Climate Change into City Development Strategies</t>
  </si>
  <si>
    <t>UNHabitat, Cities Alliance; UNEP, World Bank, IHS</t>
  </si>
  <si>
    <t>This guidebook on integrating climate change into city development strategies (CDS) attempts to provide a modest input into the effort of unifying two key thematic areas, Climate Change and City Development Strategies. This attempt of climate proofing city development strategies is an ongoing process and requires additional effort by governments, academia, and city development partners worldwide.</t>
  </si>
  <si>
    <t>https://carbonn.org/</t>
  </si>
  <si>
    <t>Developing Local Climate Change Plans</t>
  </si>
  <si>
    <t>NAZCA was launched at COP 20 to catalog the NAZCA actions that companies, regions, and investors are taking to address climate change — 12,549 total commitments to date. (If a community reports to carbonn, its actions will be recorded in NAZCA as well.)</t>
  </si>
  <si>
    <t>UNhabitat, IIED; 2012</t>
  </si>
  <si>
    <t>This tool provides local policy-makers and major stakeholders with a methodology to plan for climate change. These plans must address both mitigation (e.g., reducing the concentration of greenhouse gases in the atmosphere) and adaptation (responding to the impacts of climate change). If they are to be effective, local plans for climate change (both adaptation and mitigation) require the involvement of a variety of stakeholders and a specific focus on the most vulnerable groups.</t>
  </si>
  <si>
    <t>https://climateaction.unfccc.int/</t>
  </si>
  <si>
    <t>Planning for Climate Change – Toolkit.</t>
  </si>
  <si>
    <t>This report was developed for city planners to better understand, assess and take action on climate change at the local level. Specifically targeted to the needs of planners and allied professionals in low and middle-income countries where the challenges of planning for climate change are particulalrly high.
The guide’s strategic,values based planning framework: – promotes a participatory planning process that integrates local participation and good decision-making. – provides practical tools for addressing climate change through different urban planning processes. – supports the “mainstreaming” of climate change actions into other local government policy instruments.</t>
  </si>
  <si>
    <t>No specific link, but it is about climate change planning in cities; Target group: urban planners</t>
  </si>
  <si>
    <t>Sustainable and resilient societies are fundamental for realizing the 2030 Agenda for Sustainable Development and the Sustainable Development Goals. Building sustainable and resilient societies is central to eliminating poverty, augmenting shared prosperity and leaving no one behind; it must be pursued by focusing on the economic, social and environmental dimensions of sustainable development in an integrated manner.
To inform the Economic and Social Council’s consideration of the main theme at its 2018 session, in the present report, current challenges and opportunities for advancing sustainability and resilience at the local level in urban and rural communities are analysed and actions being taken in support of sustainable and resilient societies by local actors, as well as by stakeholders at the national, regional and international levels, are examined. A set of key elements have emerged as priorities for building sustainability and resilience, namely, local ownership and capacities, foresight and risk planning, policy integration, and inclusion.</t>
  </si>
  <si>
    <t>Planning for Climate Change</t>
  </si>
  <si>
    <t>The study "Challenges and opportunities for urban climate finance" looks at the status quo, challenges and opportunities for urban climate finance in general and provides detailed overviews of urban climate finance in three case study cities (eThekwini, South Africa; Santiago, Chile; and Chennai, India).</t>
  </si>
  <si>
    <t>Guiding Principles for City Climate Action Planning</t>
  </si>
  <si>
    <t>The Guiding Principles for City Climate Action Planning reviews typical steps in the city-level climate action planning process in light of a proposed set of globally applicable principles. These principles, shown below, developed through a robust and open multi-stakeholder process, support local officials, planners and stakeholders in climate action planning1. Such plans aim to help cities to reduce greenhouse gas emissions and adopt low emission development trajectories, as well as adapt to the impacts of climate change and build local climate resilience.
These Guiding Principles are intended to be applied flexibly, together with more detailed ‘how to’ manuals, to help cities more effectively play their role in reducing greenhouse gas emissions and building climate resilience.</t>
  </si>
  <si>
    <t>Vertically Integrated Nationally Appropriate Mitigation Actions (V-NAMAS)</t>
  </si>
  <si>
    <t>Circles of sustainability</t>
  </si>
  <si>
    <t>GIZ and ICLEI</t>
  </si>
  <si>
    <t>Folder with factsheets on policy recommendations, case studies, and tools aimed at strengthening the involvement of sub-national governments in mitigation actions. GIZ Program ; Indonesia, South Africa,  Colombia</t>
  </si>
  <si>
    <t>waste management, energy efficiency; transport/urban planning/housing</t>
  </si>
  <si>
    <t>Metropolis, TU-Berlin</t>
  </si>
  <si>
    <t>Circles of Social Life is an approach that guides engaged and collaborative practice in making our cities, locales and organizations more sustainable, resilient, adaptable and liveable. As part of this overall approach Circles of Sustainability provides practical tools for creating sustainable cities and communities. For example, instead of designating a pre-given set of indicators, the approach sets out a process for deciding upon indicators and analysing the relationship between them. This is all developed in detail in a book that forms the basis of this website, published by Routledge, called Urban Sustainability in Theory and Practice: Circles of Sustainability.</t>
  </si>
  <si>
    <t>https://www.routledge.com/Urban-Sustainability-in-Theory-and-Practice-Circles-of-sustainability/James/p/book/9781138025738</t>
  </si>
  <si>
    <t>Indikatoren der UN-Nachhaltigkeitsziele Für Deutschland verfügbare Indikatoren der globalen UN-Agenda 2030 für nachhaltige Entwicklung</t>
  </si>
  <si>
    <t>C40 et al</t>
  </si>
  <si>
    <t xml:space="preserve">The Climate Opportunity report investigates the economic, social and environmental benefits for climate change mitigation action in cities. Enhanced policies and measures for residential building retrofits, bus networks and district-scale renewable energy can generate millions of jobs, save billions of dollars for households, and prevent hundreds of thousands of deaths related to ambient air pollution worldwide. The analysis is based on the development of new methodologies, which provide local and national policymakers with a blueprint for how cities and nations can evaluate these impacts and benefits to develop their own robust cases for climate change mitigation policies.
</t>
  </si>
  <si>
    <t>Die Statistische Kommission der Vereinten Nationen wurde beauftragt, gemeinsam mit den nationalen Statistischen Ämtern globale Indikatoren für die Unterziele zu entwickeln. Die dafür eingesetzte "Inter-agency and Expert Group on SDG Indicators" (IAEG-SDGs) hat hierfür ein Indikatorenset vorgelegt und kontinuierlich weiterentwickelt. Die IAEG-SDGs setzt sich aus statistischen Ämtern einiger UN-Mitgliedstaaten zusammen, darunter das Statistische Bundesamt für Deutschland.</t>
  </si>
  <si>
    <t>https://newclimate.org/2018/09/09/climate-opportunity-report/</t>
  </si>
  <si>
    <t>Linking disaster risk reduction, climate change, and the Sustainable Development Goals</t>
  </si>
  <si>
    <t>Resilience Action Planning - Implementing the Sendai Framework at the Local Level</t>
  </si>
  <si>
    <t xml:space="preserve">UNITAR; UNISDR </t>
  </si>
  <si>
    <t>At the end of the course, participants will be able to: Raise awareness about the Making Cities Resilient (MRC) Campaign;
Identify initiatives and best practices on how to integrate disaster risk reduction and climate change adoption into urban planning;
Assess the risk management situation in their cities by using urban indicators;
Develop a safe and resilient country/city action plan;
Analyze the purpose and the goals of the Sendai Framework for DRR (2015-2030)</t>
  </si>
  <si>
    <t xml:space="preserve">Course </t>
  </si>
  <si>
    <t>"Module 1: Disaster Risks Reduction Concepts and Introduction to Current Trends in Urban Risk
Module 2: Implementing the Sendai Framework for Disaster Risk Reduction (2015-2030)
Module 3: Introduction to Making Cities Resilient (MCR) Global Campaign and Campaign Tools
Module 4: DRR Assessment and Analysis Tools
Module 5: Mainstreaming DRR into Sectoral Programmes for Socio-Economic Development
Module 6: Developing, Implementing, Monitoring &amp; Evaluating Safe and Resilient Action Plans"</t>
  </si>
  <si>
    <t>Multi-level governance, subnational finance and investment</t>
  </si>
  <si>
    <t>https://www.unitar.org/event/full-catalog/resilience-action-planning-implementing-sendai-framework-local-level-1</t>
  </si>
  <si>
    <t>The OECD is the leading international forum on multi-level governance, identifying policy options and recommendations to strengthen subnational capacities and multi-level mechanisms for more effective and inclusive regional development policies.</t>
  </si>
  <si>
    <t>Technical guidance for monitoring and reporting on progress in achieving the global targets of the Sendai Framework for Disaster Risk Reduction</t>
  </si>
  <si>
    <t>Multi-level governance, subnational finance, public investment</t>
  </si>
  <si>
    <t>The Principles on Effective Public Investment across Levels of Government</t>
  </si>
  <si>
    <t>The purpose of this document is to support the refinement and finalization of the technical guidance for countries reporting on the indicators to monitor achievement of the global targets of the Sendai Framework for Disaster Risk Reduction 2015-2030.</t>
  </si>
  <si>
    <t>The principles group 12 recommendations into the 3 pillars representing systemic challenges to public investment.</t>
  </si>
  <si>
    <t>https://www.preventionweb.net/files/54970_techguidancefdigitalhr.pdf</t>
  </si>
  <si>
    <t>Urbanet / GIZ Sector Project City Regions 2030</t>
  </si>
  <si>
    <t>Integrated monitoring of the global targets of the Sendai Framework and the Sustainable Development Goals</t>
  </si>
  <si>
    <t>Video in english  - Dieses Video zeigt die Möglichkeiten eines integrierten Ansatzes für die erfolgreiche Umsetzung der Agenda 2030 in Städten und Stadtregionen. Denn wie die globale Urbanisierung gestaltet und gesteuert wird ist eine unserer großen Herausforderungen. Nachhaltige Städte sind unsere Zukunft. Daher kommt es jetzt auf die Städte an – Cities Matter!</t>
  </si>
  <si>
    <t>Video</t>
  </si>
  <si>
    <t>Prevention Web</t>
  </si>
  <si>
    <t>SDG Dashboards - The role of information tools in the implementation of the 2030 Agenda</t>
  </si>
  <si>
    <t xml:space="preserve">National? Maps  synergies exist between reporting on the two frameworks. Monitoring of the Sendai Framework is intended to complement monitoring of 11 SDG indicators. </t>
  </si>
  <si>
    <t>Information dashboards are tools at the tip of the iceberg in a system that produces and uses information. We can expect that SDG dashboards will be at the crux of monitoring and implementation challenges of the 2030 Agenda for at least two reasons. First, countries are expected to adapt SDG targets and indicators to their national contexts1. The monitoring and reporting requirements for this framework2 are prompting countries to review their statistical systems and capacities, improve interoperability between different data systems, and better integrate data from external sources. Second, effective implementation of the 2030 Agenda will require countries to use whole-of-government approaches as well as leveraging real engagement from national stakeholders in parliament, civil society, and the private sector.</t>
  </si>
  <si>
    <t>Implementing the Sendai Framework to achieve the Sustainable Development Goals</t>
  </si>
  <si>
    <t>OECD Policy Coherence for Sustainable Development 2018</t>
  </si>
  <si>
    <t>There are a number of targets across the 17 Sustainable Development Goals that are related to disaster risk reduction. Conversely, all seven global targets of the Sendai Framework are critical for the achievement of the Sustainable Development Goals.</t>
  </si>
  <si>
    <t>The 2030 Agenda is a universal, collective responsibility that covers all levels: global, national and territorial. To address global policy challenges in a complex and interconnected world, policy coherence will be key. A more coherent multilateral system will be essential to reconcile and deliver the economic, social and environmental transformations needed to achieve the Sustainable Development Goals (SDGs). The 2018 edition of Policy Coherence for Sustainable Development shows how integrated and coherent policies, supported by strong institutional mechanisms, can contribute to the “Transformation towards sustainable and resilient societies” – the theme of the 2018 United Nations High-level Political Forum (HLPF). The report applies the institutional, analytical and monitoring elements of the “policy coherence for sustainable development” framework to identify challenges and opportunities facing governments as they move to implement the SDGs, both at the national level and collectively at the global level. The report suggests eight building blocks for enhancing policy coherence for sustainable development (SDG Target 17.14), and identifies emerging good institutional practices drawing on recent OECD work, country surveys and voluntary national reviews. It includes 19 country profiles and sets out options for tracking progress on policy coherence for sustainable development at the national level.</t>
  </si>
  <si>
    <t>https://www.oecd-ilibrary.org/development/policy-coherence-for-sustainable-development-2018 DOI:http://dx.doi.org/10.1787/9789264301061-4-en</t>
  </si>
  <si>
    <t>http://www.oecd.org/regional/regional-policy/multi-level-governance.htm
http://www.oecd.org/cfe/regional-policy/multi-levelgovernance.htm
http://www.oecd.org/effective-public-investment-toolkit/theprinciples.htm</t>
  </si>
  <si>
    <t>Goal 11 Make cities and human settlements inclusive, safe, resilient and sustainable</t>
  </si>
  <si>
    <t>Detail on each indicators; From 2016</t>
  </si>
  <si>
    <t>IPCC</t>
  </si>
  <si>
    <t>This document aims to serve and support national governments, local and municipal authorities[1], researchers and scientists, the planning and design communities, private sector enterprises, international organisations (including international cooperation and development banks) and civil society including indigenous peoples, in developing blueprints and action plans for developing new evidence-based research and knowledge that supports effective climate action strategies in cities. This document signposts key issues that will require research to help guide effective policy development for climate action in cities.</t>
  </si>
  <si>
    <t>Report/Conference</t>
  </si>
  <si>
    <t>UN Habitat : Global future cities program</t>
  </si>
  <si>
    <t>https://citiesipcc.org/wp-content/uploads/2018/09/Research-Agenda-Aug-10_Final_Long-version.pdf</t>
  </si>
  <si>
    <t>https://citiesipcc.org/wp-content/uploads/2018/02/Conference-Themes.pdf</t>
  </si>
  <si>
    <t>The Global Future Cities Programme aims to promote sustainable, inclusive, and economic growth in 19 cities across 10 countries worldwide including Turkey, Brazil, South Africa, Nigeria, Indonesia, Malaysia, Philippines, Vietnam, Myanmar and Thailand. It aims to support the development challenges that arise with increasing rapid urbanization, climate change and urban inequality, which can lower long-term growth prospects of cities. The Global Future Cities Programme will contribute significantly to achieving the Sustainable Development Goals (SDGs) and implementation of the New Urban Agenda.</t>
  </si>
  <si>
    <t>City Prosperity Initiative
Global Urban Observatory – National Sample of Cities 
MODEL APPROACH TO MONITORING AND REPORTING PERFORMANCE OF CITIES AT NATIONAL LEVELS</t>
  </si>
  <si>
    <t>UNESCAP / UNHabitat Project - Localizing and SDG subset on sustainable urban resource management in cities in Asia Pacific</t>
  </si>
  <si>
    <t>UNESCAP / UNHabitat</t>
  </si>
  <si>
    <t>The project will be implemented at regional and local levels with activities being linked through continuous feedback and learning cycles. The project has three mutually reinforcing capacity-development streams aimed at strengthening 1) participatory and inclusive urban governance through multi-stakeholder coalitions, 2) evidence-based decision-making through SDG-aligned, innovative data application; and 3) integrated analysis and planning through application of systems-thinking approaches.</t>
  </si>
  <si>
    <t>Implementing project</t>
  </si>
  <si>
    <t>Brookings / Global Economy and Development</t>
  </si>
  <si>
    <t xml:space="preserve">This brief reflects the policy implications of mayoral and city leadership on the SDGs based on their experiences and guidance, with associated recommendations to help accelerate and deepen progress on the SDGs at the local level (gathered during a 3 day event in April 2019) </t>
  </si>
  <si>
    <t>Local Economic Development Training Module</t>
  </si>
  <si>
    <t>GAIA Education</t>
  </si>
  <si>
    <t xml:space="preserve">The SDGs Flashcards seek to raise awareness of the SDGs among local and national actors. It also aims to create an enabling environment for the localisation process, to support local ownership and to ensure SDG integration in sub-national strategies and plans.
</t>
  </si>
  <si>
    <t>UCLG-ASPAC</t>
  </si>
  <si>
    <t>Cards</t>
  </si>
  <si>
    <t>In order for Local Economic Development (LED) to be effective, we need to identify and consider the community’s economic strengths, weaknesses, opportunities and threats, and agree a shared strategy. This module is one of the key materials to be used as a guideline at the training. It is prepared to response the specific demand of local economic development planning for cities and municipal governments.</t>
  </si>
  <si>
    <t xml:space="preserve">Discover the SDG Multipliers Handbook for a detailed description of how to prepare, promote and facilitate a SDG Training of Multipliers using Gaia Education’s SDG Flashcards.
</t>
  </si>
  <si>
    <t>https://gaiaeducation.org/face-to-face/sdg-training/</t>
  </si>
  <si>
    <t>https://gaiaeducation.org/sdg-multipliers-handbook/</t>
  </si>
  <si>
    <t>Presentation and other resources available</t>
  </si>
  <si>
    <t>Margreet Deheer</t>
  </si>
  <si>
    <t>Comic</t>
  </si>
  <si>
    <t>Manual for the Analysis of National Monitoring and Evaluation Systems</t>
  </si>
  <si>
    <t>Online courses</t>
  </si>
  <si>
    <t>Tool for the basic analysis of National Monitoring and Evaluation Systems (NMES) that will also be a valuable instrument for national implementation efforts and review processes of the 2030 agenda for sustainable development.</t>
  </si>
  <si>
    <t>A tool for the creation of analysis grids and questionnaires in English and French language</t>
  </si>
  <si>
    <t xml:space="preserve">Data Act Lab 
Openlab Royal Institute of Technology </t>
  </si>
  <si>
    <t xml:space="preserve">Goal Tracker is a ground-breaking digital platform that enables countries and their citizens to visually track implementation of the Global Goals and related national policies.
The platform can be tailored to any specific country, translating complex data on development priorities into innovative and accessible information.
</t>
  </si>
  <si>
    <t>Goal Tracker is built on a foundation of core features and data visualisation tools that can be adapted to any country. Together with local partners available data and relevant policies are analysed and then the platform is customised for each country. It draws on national statistics but can also pull data from many of other sources.</t>
  </si>
  <si>
    <t>ICLEI Tools dedicated to sustainable local change - ICLEI provides a broad range of concrete and globally accessible tools to help cities transit to more sustainable urban management, covering the areas of urban design, eco-budgeting, urbanization, sustainability management and eco-procurement.</t>
  </si>
  <si>
    <t>Global Nachhaltige Kommune - SKEW</t>
  </si>
  <si>
    <t xml:space="preserve">https://www.bertelsmann-stiftung.de/de/unsere-projekte/monitor-nachhaltige-kommune/projektnachrichten/sdg-indikatoren-fuer-kommunen/
</t>
  </si>
  <si>
    <t xml:space="preserve">SDG Gameboard </t>
  </si>
  <si>
    <t>Agenda 2030 Working Aid</t>
  </si>
  <si>
    <t>Poster for workshop setting</t>
  </si>
  <si>
    <t xml:space="preserve">https://skew.engagement-global.de/files/2_Mediathek/Mediathek_Microsites/SKEW/Themen/Global_Nachhaltige_Kommune/SDG-Werkzeugkasten/sdg-gameboard-DINA4-mE.pdf
</t>
  </si>
  <si>
    <t>GIZ /FMB</t>
  </si>
  <si>
    <t xml:space="preserve">Executive summary of theproject documentation; integrated municipal sustainability strategies 
</t>
  </si>
  <si>
    <t>Project sequence
The pathway to a local development strategy for implementing the 2030 Agenda involves the following five steps:
Set up the project structures within the municipality.
Perform a quantitative and qualitative survey of all municipal strategies, master plans, One World guidelines etc. that exist in the municipality's various departments.
Prioritise the areas of activity, with global responsibility as an overarching theme. Develop activities and indicators.
Draft a local sustainability strategy and obtain a formal council resolution on the 2030 Agenda.
Support implementation, monitoring.</t>
  </si>
  <si>
    <t xml:space="preserve">Excel </t>
  </si>
  <si>
    <t xml:space="preserve">
https://skew.engagement-global.de/aktuelle-mitteilung/praktische-hilfe-sdg-werkzeugkasten.html?file=files/2_Mediathek/Mediathek_Microsites/SKEW/Themen/Global_Nachhaltige_Kommune/SDG-Werkzeugkasten/Dashboard_kommunale%20SDG-Indikatoren_V2_1.xlsx
</t>
  </si>
  <si>
    <t>Anti-Corruption Works</t>
  </si>
  <si>
    <t xml:space="preserve">Nearly 30 pages of links/online resources </t>
  </si>
  <si>
    <t>Good governance Wiki</t>
  </si>
  <si>
    <t>VOKA; Unitar Cifal Flanders / support of MVO Vlaanderen.</t>
  </si>
  <si>
    <t xml:space="preserve"> The manual: a train the trainer part and a practical manual for the brainstorming exercise. A brief presentation, to be used during the brainstorm: SDG Roadmap Presentation &amp; SDG Roadmap Presentation with notes. The overview of the SDGs and business objectives. Posters with the five different pillars. The SDG circle. A template for the action plan and sheets for the individual actions</t>
  </si>
  <si>
    <t xml:space="preserve">Sharing tools and experiencces; Public section: https://goodgovernance-wiki.org/wiki/Download ; Specially relevant categories: urban and regional development, decentralization and local governance;  good financial governance; </t>
  </si>
  <si>
    <t>Centre for systems solutions</t>
  </si>
  <si>
    <t>Possible to search by SDG; several games, with links to their specific webpage</t>
  </si>
  <si>
    <t>Urban Planning for City Leaders</t>
  </si>
  <si>
    <t>Urban Planning for City Leaders is a valuable source of information, inspiration and ideas on urban planning that is designed for city leaders and decision makers at a critical moment in human history. Predicted human population growth over the next 50 years will have immense consequences for all cities, in particular intermediate cities with populations of up to two million people. Developed countries will need to double the amount of urban space they have by 2050 to accommodate the expected numbers of people, whereas developing countries will need to expand their urban space by more than 300 per cent.</t>
  </si>
  <si>
    <t xml:space="preserve"> The toolkit has been developed as a working manual to be added to and modified as required by users to enhance its functionality. It has been prepared with the extensive involvement of people involved in PPPUE's projects and programmes around the world. These contributions have been invaluable and have served to ensure that the text presents a globally applicable entry point to PPPs while simultaneously remaining open to modification with locally appropriate contextual materials. We encourage you to add examples you come across, insert copies of your own legislation and remove any of the modules which you do not find useful in your work. UNDP's Public Private Partnership for the Urban Environment (PPPUE) programme has commissioned this toolkit as a contribution to its work on developing capacities in local governments, businesses and communities to work through PPPs to improve service delivery to the poor.</t>
  </si>
  <si>
    <t>http://pppue.undp.2margraf.com/en/01.htm</t>
  </si>
  <si>
    <t>https://ppp.worldbank.org/public-private-partnership/ppp-sector/sub-national-and-municipal-ppps/sub-national-and-municipal-ppps</t>
  </si>
  <si>
    <t>European association of local authorities in energy transition</t>
  </si>
  <si>
    <t>These Proposals are based on the observation and analysis of hundreds of practical examples, all stemming from existing practices. Our intention is to make these practices “talk”, to convey their meaning and to show the path they are pointing at, sometimes without us being aware of it.</t>
  </si>
  <si>
    <t>To accelerate the energy transition and based on its members’ practices, Energy Cities has organised its Proposals into ve strategic areas:
- Empowering local players,
- Knowing our territories’ resources and ows,
- Rethink nancing solutions,
- Inventing new local governance,
- Urban planning as a way of reducing energy use.</t>
  </si>
  <si>
    <t>This toolkit is a DIAGNOSTIC instrument. It is intended for use primarily by town and city administrations. Other users are likely to include policy analysts and researchers. The toolkit has been designed to help urban administrations understand the dimensions of equitable economic growth (EEG) in their town or city. More specifically, by using this toolkit town and city administrations will: 
• Discover how EEG is related to access to urban infrastructure and services, as experienced by individuals, communities and businesses, and subsequently: 
• Be able to devise policies and projects that can promote EEG by improving the access to infrastructure and services</t>
  </si>
  <si>
    <t>Includes report and toolkit manual. This toolkit consists of:
• Eleven WORKBOOKS to be completed by the town of city.
• A list and description of the INDICATORS used in the
workbooks
• This document, which is the MANUAL for the toolkit</t>
  </si>
  <si>
    <t>https://www.citiesalliance.org/newsroom/news/spotlight/new-toolkit-helps-cities-steer-access-public-goods-foster-equitable</t>
  </si>
  <si>
    <t>Scoring the Sustainable Development Goals: Pathways for Asia and the Pacific</t>
  </si>
  <si>
    <t xml:space="preserve">The Local Economic Development (LED) series is a resource for local governments, businesses and civil society organizations to help them initiate and implement local economic development interventions through a strategic planning process.
</t>
  </si>
  <si>
    <t xml:space="preserve">Available in other languages </t>
  </si>
  <si>
    <t>Despite considerable hope and enthusiasm raised by the Sustainable Development Goals (SDGs), and some quick initial efforts, many governments and stakeholders are uncertain about how to proceed
concretely. The 2030 development agenda is intended to be transformative, and the goals seem comprehensive, but they also are very complex - with 17 goals, 169 targets, and 231 indicators. As the attention shifts from the overall vision of the SDGs to the details of the targets and indicators, there is some risk that an intensive focus on data and measurement may shift attention away from the big picture and concrete transformative actions. It is important to ensure that scoring the sustainable development goals is not just about record keeping or only chasing small wins; it is essential to have broad strategies that are ambitious enough to score the winning goals. Such broad strategies will need transformative policies and institutional reform if the potential of the SDGs is to be realized. Cherry-picking a few SDGs, which are already part of national strategies, and maintaining the silo approach and institutional “turf” battles will not achieve the vision of the 2030 Agenda. This report aims to highlight the importance of keeping the focus on the big picture of how to achieve the transformative potential of SDGs. In order to do so, the report argues that more ambitious and strategic policies and comprehensive institutional reform are needed at the national level.</t>
  </si>
  <si>
    <t>https://unhabitat.org/books/promoting-local-economic-development-through-strategic-planning-local-economic-development-led-series-volume-1/</t>
  </si>
  <si>
    <t>World Bank, C40</t>
  </si>
  <si>
    <t>The adoption of the Sustainable Development Goals (SDGs) in 2015 as one of the core frameworks driving the 2030 Agenda for Sustainable Development provided the impetus to design a new phase of the ASEAN ESC Model Cities programme which is aligned to the SDGs. From around 2016, many parties and experts have launched publications to inform cities about the SDGs and explain how SDGs could or should be implemented in cities. On the other hand, there had been fewer publications which presented the perspectives and practical viewpoints of stakeholders about localising the SDGs, despite the fact that these are equally essential for optimising the design of assistance programmes to cities.
To address this gap in research, the author conducted surveys among national and local stakeholders who have participated in the Model Cities Programme. The survey covered stakeholders’ viewpoints on the SDGs and aimed to uncover their early/first impressions perceptions, expectations and priorities regarding the global goals. By gathering viewpoints on all 17 SDGs, and not only Goal 11 (the ‘dedicated’ goal for cities), the findings shed light on how the average government official perceives SDG-11 with the other goals, as well as misconceptions in interpretation by officials who are not highly familiar with the SDGs. The discussion has an added emphasis on discussing issues relating to local-level data management, which has been highlighted as a key area of improvement by many experts.</t>
  </si>
  <si>
    <t>https://www.worldbank.org/en/topic/urbandevelopment/brief/the-curb-tool-climate-action-for-urban-sustainability</t>
  </si>
  <si>
    <t>https://pub.iges.or.jp/pub/early-views-aseans-frontrunner-cities</t>
  </si>
  <si>
    <t>ICLEI, Rockefeller Foundation</t>
  </si>
  <si>
    <t>The IAP toolkit draws on the experience from the ten core ACCCRN cities (see www.acccrn.org) and supplements this with learning, models, approaches and best practices of existing ICLEI approaches. The toolkit was tested in three Indian cities – Shimla, Bhubaneswar and Mysore - and subsequently used in a range of cities in Indonesia, Bangladesh, the Philippines and India.</t>
  </si>
  <si>
    <t>LSE, UN Habitat, UCLG</t>
  </si>
  <si>
    <t>Building a global database for current models of urban governance - This online platform presents the results of the survey. It also contains more in depth analysis of existing institutional arrangements and governance challenges faced by cities around the world. Please note that the information presented on this website is based on self reported data and reflects local government’s officials perceptions.</t>
  </si>
  <si>
    <t>http://resilient-cities.iclei.org/fileadmin/sites/resilient-cities/files/Images_and_logos/Resilience_Resource_Point/ICLEI_ACCCRN_Process_WORKBOOK.pdf</t>
  </si>
  <si>
    <t>https://urbangovernance.net/en/</t>
  </si>
  <si>
    <t>UN Global City Compact</t>
  </si>
  <si>
    <t>https://unhabitat.org/books/integrating-climate-change-into-city-development-strategies/</t>
  </si>
  <si>
    <t>The urban arm of the United Nations Global Compact – city and regional governments collaborating with the private sector and civil society – addressing complex global challenges on the local level
 – a platform for partnered sustainable urban development action</t>
  </si>
  <si>
    <t>Guiding Urban Concepts and Climate Change in Germany’s Urban Planning Practice A review of the recent academic discourse</t>
  </si>
  <si>
    <t>GIZ, Google, UN Habitat</t>
  </si>
  <si>
    <t>Baseline on supply situation in poor areas based on GIS, but also on participatory municipal approaches to "mindmaps" - implemented in Zambia, Kenya, Tanzania. Available online under MajI Data in Kenya (cooperation with google, UN-Habitat) - page seems to be offline right now, therefore here only a meta link</t>
  </si>
  <si>
    <t>https://waterfund.go.ke/toolkit/Downloads/1.%20Introducing%20MajiData%20(brochure).pdf</t>
  </si>
  <si>
    <t xml:space="preserve">GIZ </t>
  </si>
  <si>
    <t>This study aims to specifically support the knowledge exchange between Germany experience and the partner cities of the CFCC project. The high uncertainty posed by future climate change impacts needs to lead to a global effort to develop towards a sustainable future, as stated by the United Nations member states in the Agenda 2030. Hence, international cooperation and knowledge sharing are indispensable.</t>
  </si>
  <si>
    <t>Measure Option Generator</t>
  </si>
  <si>
    <t xml:space="preserve">This online course, with the collaboration of UN-Habitat and UNDP, responds to local and regional governments' need around the world to address the challenge of adopting the 2030 Agenda and implementing the SDGs in their territories. 
In this sense, the course aims to train and provide tools for local and regional governments (LRGs) and their associations to implement and adapt the SDGs at the local level, a process known as "localizing the SDGs". 
This training is based on the road map developed by the Global Taskforce of Local and Regional Governments, UNDP-Art and UN-Habitat, to assist local and regional governments in formulating national policies to create an enabling environment for action at the national, local and regional levels.
</t>
  </si>
  <si>
    <t>Online course</t>
  </si>
  <si>
    <t xml:space="preserve">Konsult </t>
  </si>
  <si>
    <t>https://observ-ocd.diba.cat/en/e-training/online-course-localizing-sustainable-development-goals-tools-local-transformation</t>
  </si>
  <si>
    <t>This Option Generator has been developed by the Institute for Transport Studies, University of Leeds.
The Option Generator allows users to create a list of ranked policy instruments based on individual search criteria.</t>
  </si>
  <si>
    <t>Sendai WORKS for the SDGs in Cities</t>
  </si>
  <si>
    <t>Information about the Sendai Framework for Disaster Risk Reduction and its interlinkages with the SDGs in cities, including good practice examples, web links to further information and references and the idea on which the quiz is based.</t>
  </si>
  <si>
    <t>https://cityworks.nozilla.de/</t>
  </si>
  <si>
    <t>URL is for a SendaiWORKS quiz. There is also a PDF available as a guidance document.</t>
  </si>
  <si>
    <t>SUSTAINABLE DEVELOPMENT GOALS ACCELERATION TOOLKIT</t>
  </si>
  <si>
    <t>UNDG</t>
  </si>
  <si>
    <t>The Sustainable Development Goals Acceleration Toolkit is an online compendium of system-level diagnostics, models, methodologies and guidance for analyzing interconnections among the SDGs, assessing how to contribute to the pledge by Member States to ‘leave no one behind’, and doing risk-informed planning—to help governments, UN country teams, and expert stakeholders at all levels understand synergies and trade-offs and identify and unlock bottlenecks for strategizing, prioritizing and accelerating progress.</t>
  </si>
  <si>
    <t>Online toolkit</t>
  </si>
  <si>
    <t>https://undg.org/2030-agenda/sdg-acceleration-toolkit/</t>
  </si>
  <si>
    <t>Discover Tools</t>
  </si>
  <si>
    <t>UN/ Local 2030</t>
  </si>
  <si>
    <t>The main goal of this Toolbox is to facilitate an articulated set of tools to support local stakeholders and their networks, under the leadership of local, regional and national governments.
The Toolbox seeks to raise awareness of the SDGs among local and national actors. It aims to improve their knowledge of the 2030 Agenda, familiarise them with the implications, opportunities and challenges in localizing it, and urge stakeholders to fully realise their crucial role. As an advocacy platform, it also seeks to create an enabling environment for the localization process, to support local ownership and ensure the SDGs integration in sub-national strategies and plans.
The Toolbox takes stock and reviews existing tools, systematizes outputs and avails the findings to policy-makers, local officers, experts and actors of local relevance. It aims at being a practical support for local stakeholders, and in particular local and regional governments, by pointing out best practices that are reliable and replicable in order to efficiently design, implement and monitor policies in line with the SDGs.</t>
  </si>
  <si>
    <t>https://www.local2030.org/discover-tools</t>
  </si>
  <si>
    <t>Morgenstadt City INDEX</t>
  </si>
  <si>
    <t>A Guide to SDG Interactions: from Science to Implementation</t>
  </si>
  <si>
    <t xml:space="preserve">International Science Countil </t>
  </si>
  <si>
    <t>The report examines the interactions between the various goals and targets, determining to what extent they reinforce or conflict with each other. It provides a blueprint to help countries implement and achieve the Sustainable Development Goals (SDGs).</t>
  </si>
  <si>
    <t>Fraunhofer Institut</t>
  </si>
  <si>
    <t>https://council.science/publications/a-guide-to-sdg-interactions-from-science-to-implementation</t>
  </si>
  <si>
    <t>Aus dem Innovationsnetzwerk heraus entstand der Wunsch nach einem Instrument, das Bürgermeister, Stadträte und Dezernenten bei der ganzheitlichen Steuerung ihrer Stadt unterstützen kann. Ein interdisziplinäres Forscherteam der Fraunhofer Gesellschaft ermittelte 28 Indikatoren, die in die vier Säulen (Lebenswerte, Umweltgerechte, Innovative und Resiliente Stadt) kategorisiert wurden, um die Zukunftsfähigkeit einer Stadt messen zu können.</t>
  </si>
  <si>
    <t>City Labs Ansatz</t>
  </si>
  <si>
    <t xml:space="preserve">Words into Action </t>
  </si>
  <si>
    <t>The Words into Action (WiA) guidelines series aims to ensure worldwide access to expertise, communities of practice and networks of DRR practitioners. The guidelines offer specific advice on the steps suggested to implement a feasible and people-centered approach in accordance with the Sendai Framework for Disaster Risk Reduction 2015-2030. These guidelines are not meant to be exhaustive handbooks that cover every detail, and those who need more in-depth information will find references to other sources that can provide them with it.</t>
  </si>
  <si>
    <t>1. Leistungsindikatoren
Die erste Analyseebene zielt darauf ab, den aktuellen Stand der urbanen Systeme zu bewerten. Diese Ebene analysiert 100 quantitative Indikatoren, um soziale, ökonomische und ökologische Faktoren zu bewerten.
2. Handlungsfelder
Die zweite Analyseebene umfasst die qualitative Analyse der Handlungsfelder, die aufzeigen, wie die Stadt ihre Nachhaltigkeitsherausforderungen in den hauptsächlichen urbanen Sektoren adressiert.
3. Wirkfaktoren
Die dritte Analyseebene zielt darauf ab, die restriktiven und unterstützenden Hebel und Treiber für die Stadt zu identifizieren. Sie basiert auf Interviews mit lokalen Akteuren der Gemeinde, lokalen Unternehmen, Forschungseinrichtungen, NGOs und zivilen sozialen Einrichtungen.</t>
  </si>
  <si>
    <t>Guideline document also available: https://www.preventionweb.net/files/67430_landuseandurbanplanningforpublicrev.pdf</t>
  </si>
  <si>
    <t>GUIDE: How to Tackle Climate Change &amp; Inequality Together</t>
  </si>
  <si>
    <t>A set of comprehensive resources to support cities in their efforts to advance climate action through an inclusive engagement and planning process that results in more equitable outcomes for all.</t>
  </si>
  <si>
    <t>Toolbox</t>
  </si>
  <si>
    <t>https://resourcecentre.c40.org/resources/delivering-inclusive-climate-action?utm_campaign=WRICities&amp;utm_source=WRICitiesNewsletter-2019-10-23&amp;utm_medium=email&amp;content=title</t>
  </si>
  <si>
    <t>StaTact</t>
  </si>
  <si>
    <t>UNITAR and UN Statistics Division (UNSD)</t>
  </si>
  <si>
    <t xml:space="preserve">Setting up the leadership and management structure, including budgetand timelines, for the planning process 
Identifying core values for your city 
Establishing work teams 
Assembling baseline data, including population trends and economic conditions 
Taking stock of what your city is already doing that aligns with the SDGs, identifying gaps, and analyzing those most important to fill 
Identifying budget resources and potential funding sources 
Developing a draft framework for the plan, including targets, benchmarks, metrics and indicators 
Identifying stakeholders, outside advisors (including university 
and academic partners), and community resources; establishing processes to work with them; and integrating their knowledge and ideas into the drafted plan 
Aligning budgets and accountability mechanisms, including met- rics and indicators, and final reviews 
10. Launching the plan while establishing the feedback and account- ability mechanisms 
</t>
  </si>
  <si>
    <t>Dag-Hammarskjöld Foundation</t>
  </si>
  <si>
    <t>The paper specifically outlines the main steps taken in Colombia to mainstream and implement the Agenda as well as to follow up and communicate progress towards achieving the SDGs</t>
  </si>
  <si>
    <t>www.ods.gov.co</t>
  </si>
  <si>
    <t>Sanitation and Water for All</t>
  </si>
  <si>
    <t>Sanitation, Water</t>
  </si>
  <si>
    <t xml:space="preserve">The ICLEI Virtual Library provides access to over 100 publications, including reports, flyers, case studies, posters, and membership application forms. Explore this online space by using the search below.
</t>
  </si>
  <si>
    <t>Several publications, probably listed in the virtual library as well</t>
  </si>
  <si>
    <t>RN21</t>
  </si>
  <si>
    <t>REN21 is building on lessons learned from the GSR process to fill in some of these gaps and to showcase the many developments related to renewables at the city level. This information will appear in a new report series: Renewables in Cities 2019 Global Status Report (REC-GSR). The REC-GSR will be the first comprehensive resource to map out the current trends and developments of renewable energy in cities. The result of a collaborative effort, the report series will be a powerful tool for accelerating transformations to renewables in cities, supporting city-level commitments and inspiring innovation in policy, financing and technology development. The preliminary findings presented here will serve as the basis for the first full report, to be released in September 2019.</t>
  </si>
  <si>
    <t>Data Catalog</t>
  </si>
  <si>
    <t>Big Data for Sustainable Development</t>
  </si>
  <si>
    <t xml:space="preserve">Website with overall information; https://www.unglobalpulse.org/resource-library
</t>
  </si>
  <si>
    <t>These dashboards present data from the World Development Indicators (WDI) that help to monitor the Sustainable Development Goals (SDGs), but they are not always the official indicators for SDG monitoring. Choose Explore to explore all the Goals and Targets, or Selected Indicators to compare two economies side-by-side for a selection of indicators.</t>
  </si>
  <si>
    <t>http://datatopics.worldbank.org/sdgs/</t>
  </si>
  <si>
    <t>https://www.100resilientcities.org/tools/</t>
  </si>
  <si>
    <t>100 Resilient Cities</t>
  </si>
  <si>
    <t xml:space="preserve">The Global Observatory on Local Finance hosted a cross-cutting study, launched by UCLG Committee on Local Finance for Development, to improve and fine-tune its advocacy on local finance in preparation for Habitat III and Financing for Development follow-up meetings.
The conditions for the mobilization of local resources for sustainable urban development
This study aims at analyzing the triggering factors of success of public policies dedicated to financing urban development, with a focus by territory on the main financing sources of local governments:
</t>
  </si>
  <si>
    <t xml:space="preserve">Several partners </t>
  </si>
  <si>
    <t>Case studies, resource library, tools overview</t>
  </si>
  <si>
    <t>web-based</t>
  </si>
  <si>
    <t>"The Global Observatory on Local Finance hosted a cross-cutting study, launched by UCLG Committee on Local Finance for Development, to improve and fine-tune its advocacy on local finance in preparation for Habitat III and Financing for Development follow-up meetings.
The conditions for the mobilization of local resources for sustainable urban development
This study aims at analyzing the triggering factors of success of public policies dedicated to financing urban development, with a focus by territory on the main financing sources of local governments:
http://www.uclg-localfinance.org/financial-instruments</t>
  </si>
  <si>
    <t>http://www.uclg-localfinance.org/sites/default/files/Observatory_web_0.pdf</t>
  </si>
  <si>
    <t>Supported by GIZ</t>
  </si>
  <si>
    <t>Navigate 50+ rating system. Different phases of the infrastructure project lifecycle require different tools to help integrate sustainability into the project. It is possible ot navigate the tools that apply to the different phases of the project. The Navigator gives an overview of the most relevant 50+ sustainability tools supporting project teams, public officials and financiers among other stakeholders to integrate sustainability during the lifecycle of the project. The Infrastructure Tool Navigator provides easy access to 50+ tools including rating systems, high-level principles, and guidelines, helping stakeholders to find to the tool that best fits their needs. This Navigator offers a detailed explanation of the different tools as well, the phase of the life cycle, the main target audience and the geographic application distributed in more than 10 sectors in 17 countries.</t>
  </si>
  <si>
    <t>FAO</t>
  </si>
  <si>
    <t xml:space="preserve">The publication proposes a methodological approach able to analyze the social, institutional and economic dimensions of food systems and their relationships with food security and nutrition outcomes, as well as to assess the spatial patterns of food systems.
</t>
  </si>
  <si>
    <t>There is an accompanying publication on rise vision, mission and activities.</t>
  </si>
  <si>
    <t>http://www.fao.org/3/I8751EN/i8751en.pdf</t>
  </si>
  <si>
    <t>Land Resources Planning for Sustainable Land Management provides perspectives on the gaps and bottlenecks and opportunities for future development, identified from a global survey conducted among various stakeholders at different scales and in different sectors.</t>
  </si>
  <si>
    <t xml:space="preserve">http://www.fao.org/3/a-i5937e.pdf </t>
  </si>
  <si>
    <t>The Land Resources Planning Toolbox is a web-based dissemination platform that allows users to extract information on land resource planning tools and databases from a centrally maintained database. The database has a hierarchical structure, whereby individual tools can be searched using free text or according to the following five criteria: 1) main category; 2) subcategory; 3) thematic area; 4) type of tool; and 5) scale/level of applicability (Figure 6).</t>
  </si>
  <si>
    <t>see specific tool: Integrated biophysical, socio-economic and negotiation land resources planning approaches/tools in : http://www.fao.org/land-water/land/land-governance/land-resources-planning-toolbox/category/en/?category=84552</t>
  </si>
  <si>
    <t>http://www.fao.org/land-water/land/land-governance/land-resources-planning-toolbox/en/</t>
  </si>
  <si>
    <t xml:space="preserve">Implemented in Laos. </t>
  </si>
  <si>
    <t>http://www.gms-eoc.org/uploads/resources/459/attachment/Guideline%20Integrated%20Spatial%20Planning%2023-04-2010.pdf</t>
  </si>
  <si>
    <t>ESPON /EU</t>
  </si>
  <si>
    <t xml:space="preserve">Includes: Governance, planning and financial tools in support of polycentric development tool 
</t>
  </si>
  <si>
    <t>https://www.espon.eu/polycentric</t>
  </si>
  <si>
    <t>Linked to tool above.</t>
  </si>
  <si>
    <t>https://www.espon.eu/integrated-indicators</t>
  </si>
  <si>
    <t>A city learns and evolves for multiply reasons: like a learning system fueled by many supports, it gave varying results. This learning system is encouraged by local governments who do not act alone but in partnership with other actors, in particular their citizens, the private sector and academic institutions. Methods of exchange and support through city networks, and between cities, is developing and opening new opportunities for learning. These opportunities can go beyond or complement traditional methodologies of training courses and workshops.
In times of reduced budgets for co-operation, the need to reinforce collaborative efforts between individuals, cities, local governments associations and networks is greater than ever and it is crucial to extract useful lessons for members and partners in peer learning.</t>
  </si>
  <si>
    <t xml:space="preserve"> (several publications and case studies)</t>
  </si>
  <si>
    <t>https://www.uclg.org/en/issues/city-city-cooperation</t>
  </si>
  <si>
    <t>https://issuu.com/uclgcglu/docs/learningnote_peerlearningdurban2012?e=5168798/3389442</t>
  </si>
  <si>
    <t>https://www.learning.uclg.org/strengthening-local-economic-development-through-urban-rural-policies</t>
  </si>
  <si>
    <t xml:space="preserve">Mzuzu - eThekwini/Durban City Mentoring </t>
  </si>
  <si>
    <t xml:space="preserve">Brochure </t>
  </si>
  <si>
    <t>https://www.uclg-cisdp.org/sites/default/files/UCLG+Imagine%E2%80%A6visioning_web_4p.pdf</t>
  </si>
  <si>
    <t>The Base Plan is an urban and/or physical planning document that includes principles and criteria for both sustainable development and strategic planning. The reasons for choosing this type of base plan are that it is simple and flexible and does not impose limits; on the contrary, it paves the way for and facilitates more complex planning in later stages.</t>
  </si>
  <si>
    <t>https://www.learning.uclg.org/sites/default/files/documents/plan_base_eng_.pdf</t>
  </si>
  <si>
    <t>http://baseplan.udl.cat/storage/pages/BasePlan/PB_Methodology_EN.pdf</t>
  </si>
  <si>
    <t>En este documento, el lector encontrará una descripción sobre cambio climático en planificación urbana integrada y del proceso guía que proponemos para diseñar e imple- mentar un Concepto. Esta serie de herramientas se ha estructurado en base a tres fases, (1) Preparatoria, (2) Diseño del Concepto e (3) Implementación. La Fase Preparatoria, que identifica los actores y diseña el plan de trabajo; la Fase de Diseño del Concepto en la que se define de manera participativa el Concepto de Cambio Climático en Plani- ficación Urbana Integrada; Fase de Implementación en la que se ejecutan las acciones definidas en el Concepto. Estas fases contienen pasos e hitos, los que son apoyados por las herramientas sirven de guía a los implementadores y tomadores de decisiones. Estas herramientas fueron diseñadas a partir del intercambio con la experiencia de la Ciudad de Leipzig y Halle (Saale) (Alemania), y adaptadas a un contexto de ciudades de países emergentes mediante el intercambio con las comunas de Providencia y Santiago (Chile)</t>
  </si>
  <si>
    <t xml:space="preserve">several other relevant publications: https://www.giz.de/en/worldwide/43392.html </t>
  </si>
  <si>
    <t>Lauching a data revolution. This report is the result of over 18 months of consultative work led by the SDSN with the contributions of nearly 500 organizations and thousands of individuals – draft versions of the report have so far been downloaded over 80,000 times. The SDSN Thematic Groups, a large number of UN agencies and other international institutions, national statistical offices, civil society organizations, academia, and businesses have provided expert input that has helped us improve the indicator framework. We are particularly grateful for the detailed comments received during two public consultations, the first from February to March 2014, and the second in January 2015. Comments submitted during these consultations and changes made to our report are provided on our website.
This is the final version of the report, though the list of Global Monitoring Indicators may be periodically updated as experts agree on metrics or new ones are developed to fill the identified gaps. These updates will be made on our new indicator web platform: http://unsdsn.org/indicators.</t>
  </si>
  <si>
    <t>The guidelines outline the main principles underlying the democratic, constitutional/legal and administrative aspects of local governance and decentralization. At the same time they must be applied to specific conditions of State form (federal, regionalized or unitary), with different State traditions (for example, Napoleonic, Germanic or Anglo-Saxon, as well as traditions found in Asia, or in the Arab world).</t>
  </si>
  <si>
    <t>Possible collaboration: Development Guidelines for Implementation / Mainstreaming BMZ Strategy Paper. It is not a tool, but a guideline https://www.oecd.org/cfe/regional-policy/PPT-Barcelo.pdf</t>
  </si>
  <si>
    <t>https://unhabitat.org/books/international-guidelines-on-decentralization-and-access-to-basic-services-for-all/</t>
  </si>
  <si>
    <t>FAO, RUAF</t>
  </si>
  <si>
    <t>This City Region Food System (CRFS) toolkit provides guidance on how to assess and build sustainable city region food systems. It includes support material on how to: define and map your city region; collect data on your city region food system; gather and analyse information on different CRFS components and sustainability dimensions through both rapid and in-depth assessments; and how to use a multistakeholder process to engage policymakers and other stakeholders in the design of more sustainable and resilient city region food systems.</t>
  </si>
  <si>
    <t>Food for Cities Programme - http://www.fao.org/3/i9255en/I9255EN.pdf</t>
  </si>
  <si>
    <t>http://www.fao.org/in-action/food-for-cities-programme/toolkit/introduction/en/</t>
  </si>
  <si>
    <t>OHCHR</t>
  </si>
  <si>
    <t xml:space="preserve"> Collaborative approach to the development of this handbook, firstly in the identification of the key barriers, challenges and opportunities that stakeholders encounter in realizing the human rights to water and sanitation, and then further in the testing and verification of the checklists and recommendations featured in the handbook. (specific tools in checklist)</t>
  </si>
  <si>
    <t>Water &amp; Sanitation</t>
  </si>
  <si>
    <t>https://www.ohchr.org/EN/Issues/WaterAndSanitation/SRWater/Pages/Handbook.aspx</t>
  </si>
  <si>
    <t>concrete tools for above tool.</t>
  </si>
  <si>
    <t>https://www.ohchr.org/Documents/Issues/Water/Handbook/Book8_Checklists.pdf</t>
  </si>
  <si>
    <t>The Guideline provides steps to make sure the main features of an effective pro-poor PPP are built in from the start. Do’s and Don’ts are raised from the experience of what works well and what does not. Examples and cases of pro-poor PPPs in practice are also given. Examples are provided of PPP issues translated into contracts. Finally, information on where to get further support is provided.</t>
  </si>
  <si>
    <t>https://www.undp.org/content/undp/en/home/librarypage/capacity-building/starting-a-pro-poor-public--private-partnership-for-a-basic-urban-service.html</t>
  </si>
  <si>
    <t>World Bank Policy Research Working Paper</t>
  </si>
  <si>
    <t xml:space="preserve">This paper summarizes the main issues in conducting urban poverty analysis, with a focus on presenting a sample of case studies from urban areas that were implemented by a number of different agencies using a range of analytical approaches for studying urban poverty. Specific conclusions regarding design and analysis, data, timing, cost, and implementation issues are discussed. </t>
  </si>
  <si>
    <t>https://siteresources.worldbank.org/INTURBANPOVERTY/Resources/analyzingurbanpoverty.pdf</t>
  </si>
  <si>
    <t>Prince’s Foundation</t>
  </si>
  <si>
    <t>Interesting and concise, list of 6 steps to an urban plan</t>
  </si>
  <si>
    <t>https://issuu.com/comarchitect.org/docs/a_toolkit_for_mayors_and_urban_prac</t>
  </si>
  <si>
    <t>Green Surge (EU Funded, several partners FCRA, WU, MRI, TUM, SRC, ULOD, FFCUL, UH, ICLEI, UNIBA, SLU</t>
  </si>
  <si>
    <t>This guide is not produced as a step-by-step guide to building participatory governance processes. It is a resource that outlines some of the key questions and principles that those involved in green space governance should be considering. Evidence and good practice examples developed in different parts of Europe make up a large part of the guide to demonstrate how and why innovative governance approaches are successful.</t>
  </si>
  <si>
    <t>https://greensurge.eu/working-packages/wp6/D6.3_GREENSURGE-WP6-guide-FINAL.pdf</t>
  </si>
  <si>
    <t xml:space="preserve">This module is designed to: 
1. Provide condensed information on local economic development and the role of local governments. These are contained in section II of this document. It is recommended to read and consider as part of the module the full text of the following documents: The Key Positioning Paper of Local Governments in Local Economic Development by UCLG, Building Community Prosperity through Local Economic Development by FCM, and Financial Local and Regional Governments by Global Task Force. 
2. Provide practical exercises that will serve as examples for planning local economic development in their municipalities. These exercises are part of the workshop materials and can be used by individual staff members in their respective municipalities. The module can thus be used as a quick reference tool or as background material for training workshops or brainstorming sessions. </t>
  </si>
  <si>
    <t>http://localizingthesdgs.org/library/254/Local-Economic-Development-Training-Module.pdf</t>
  </si>
  <si>
    <t>World Bank and Cities of Change Initiative, DFID, Bertelsmann Foundation</t>
  </si>
  <si>
    <t>https://www.bertelsmann-stiftung.de/fileadmin/files/BSt/Publikationen/GrauePublikationen/GP_Strategic_Management_in_Local_Economic_Development.pdf</t>
  </si>
  <si>
    <t>http://documents.worldbank.org/curated/en/794651468174915225/Making-local-economic-development-strategies-a-trainers-manual</t>
  </si>
  <si>
    <t>Drawing on 15 case studies, and the methods and experiences of Cities Alliance members and partners, this publication offers practical guidance to the basic components of local economic assessments and how to undertake them. It should promote the development of better informed city strategies, and help improve the economic performance of cities.</t>
  </si>
  <si>
    <t>https://www.citiesalliance.org/understanding-your-local-economy-resource-guide-for-cities</t>
  </si>
  <si>
    <t>Coursera, Erasmus Roterdam University</t>
  </si>
  <si>
    <t>Online course, MOOC</t>
  </si>
  <si>
    <t>Several tools listed</t>
  </si>
  <si>
    <t>https://www.coursera.org/lecture/local-economic-development/local-economic-development-strategies-INzIS</t>
  </si>
  <si>
    <t>City Resilience Framework</t>
  </si>
  <si>
    <t xml:space="preserve"> It provides a lens to understand the complexity of cities and the drivers that contribute to their resilience. Looking at these drivers can help cities to assess the extent of their resilience, to identify critical areas of weakness, and to identify actions and programs to improve the city’s resilience.</t>
  </si>
  <si>
    <t>https://assets.rockefellerfoundation.org/app/uploads/20140410162455/City-Resilience-Framework-2015.pdf</t>
  </si>
  <si>
    <t>UFZ, ICLEI</t>
  </si>
  <si>
    <t>http://doc.teebweb.org/wp-content/uploads/Study%20and%20Reports/Additional%20Reports/Manual%20for%20Cities/TEEB%20Manual%20for%20Cities_English.pdf</t>
  </si>
  <si>
    <t>City of Singapore</t>
  </si>
  <si>
    <t>https://www.nparks.gov.sg/~/media/nparks-real-content/biodiversity/singapore-index/users-manual-on-the-singapore-index-on-cities-biodiversity.pdf</t>
  </si>
  <si>
    <t>https://unhabitat.org/books/developing-local-climate-change-plans/</t>
  </si>
  <si>
    <t>BGR</t>
  </si>
  <si>
    <t>This handbook gives an overview of risks and hazards to coastal groundwater and discusses the principles of good groundwater management and governance. It also provides a selection of examples of proven strategies for securing fresh groundwater resources through abstraction management, demand reduction, improved groundwater recharge, and engineering measures to prevent seawater intrusion.</t>
  </si>
  <si>
    <t xml:space="preserve">Publication/Brochure </t>
  </si>
  <si>
    <t>The topic of flood protection / floods - is a topic in some countries, including the Mekong Basin, Vietnam, etc.. In this context, an interesting BGR publication on the topic (and beyond) may also be available.</t>
  </si>
  <si>
    <t>https://www.bgr.bund.de/EN/Themen/Wasser/Aktuelles/2018-09_gw-management-coastal-zones_en.html</t>
  </si>
  <si>
    <t>GIZ, IWA, IKI</t>
  </si>
  <si>
    <t xml:space="preserve">Tool to support water and waste water companies to become cardon neutral. Offers a roadmap to carbon neutrality </t>
  </si>
  <si>
    <t xml:space="preserve">Specific Tool </t>
  </si>
  <si>
    <t>Inspired by the opportunities identified in the WaCCliM pilot utilities in Jordan, Mexico, Peru and Thailand to reduce their water, energy and carbon footprints of the urban water cycle, the WaCCliM roadmap is intended to help guide other water utilities through the steps needed to ultimately reduce their greenhouse gas (GHG) emissions. It takes them through awareness raising and understanding drivers for carbon reduction, assessment of GHG emissions and opportunities to reduce them, implementing and financing projects, and monitoring.</t>
  </si>
  <si>
    <t>https://wacclim.org/</t>
  </si>
  <si>
    <t>UN Climate Agenda</t>
  </si>
  <si>
    <t>https://unfccc.int/about-us/budget/action-agenda</t>
  </si>
  <si>
    <t xml:space="preserve">Orientations méthodologiques pour l’élaboration des Stratégies de Développement des Villes en Tunisie </t>
  </si>
  <si>
    <t xml:space="preserve">MedCities; GIZ; UNDP; CILG; Federation Nationales de Villes Tunisiennes. </t>
  </si>
  <si>
    <t>This guide was initially developed in March 2017 as part of the Cities Alliance country programme and more specifically, the project "Strengthening and Development of Strategic Urban Planning Initiatives in Tunisia, Particularly in the Cities of the Interior", known as the Madinatouna project, coordinated by UNDP, in partnership with the Fédération Nationale de Villes Tunisiennes, CILG-VNGi, GIZ and MedCités. The guide was revised in August 2018 to include suggestions for methodological improvement based on the capitalisation of its implementation in the 9 cities of the project, so that it can be used as a methodological document on strategic urban planning for Tunisian cities.
This guide is a rehabilitation of several previous works developed mainly by MedCités and CILG-VNGi and with the contribution of UNDP, GIZ-CoMun and FNVT. Intended for teams in charge of developing the 9 Tunisian city development strategies (SDV), this document is intended to be a support tool, whether for the municipalities directly involved in the MADINATOUNA project or other Tunisian municipalities, proposing a step-by-step approach, describing the different tasks to be carried out and the objectives to be achieved at each stage and enabling the theoretical concepts to be translated into concrete practices.</t>
  </si>
  <si>
    <t>FRENCH</t>
  </si>
  <si>
    <t xml:space="preserve">World Bank </t>
  </si>
  <si>
    <t>The planet is becoming increasingly urban. In many ways, the urbanization wave and the unprecedented urban growth of the past 20 years have created a sense of urgency and an impetus for change. Some 54 percent of the world population—3.9 billion people—lives in urban areas today; thus, it has become clear that “business as usual” is no longer possible. This new configuration places great expectations on local governments. While central governments are subject to instability and political changes, local governments are seen as more inclined to stay the course. Because they are closer to the people, the voice of the people is more clearly heard for a truly democratic debate over the choice of neighborhood investments and city-wide policies and programs, as well as the decision process on the use of public funds and taxpayers’ money. In a context of skewed financial resources and complex urban challenges—which range from the provision of basic traditional municipal services to the “newer” agenda of social inclusion, economic development, city branding, emergency response, smart technologies, and green investment—more cities are searching for more effective and innovative ways to deal with new and old problems. Better Cities, Better World: A Handbook on Local Governments Self-Assessments is at the heart of this debate. It recognizes the complex past, current, and future challenges that cities face and outlines a bottom-line, no-nonsense framework for data-based policy dialogue and action; a common language that, for the first time, helps connect the dots between public investments programming (Urban Audit/Self-Assessment) and financing (Municipal Finances Self-Assessment). It helps address two key questions, too often bypassed when it comes to municipal infrastructure and services financing: Are we doing the right things? Are we doing things right? Better Cities, Better World: A Handbook on Local Governments Self-Assessments offers a bit of everything for everyone. • Central governments will be attracted by the purposefulness and clarity of these tools, their impact on local government capacity and performance building, and how they improve the implementation of transformative actions for policy change. • City leaders and policy makers will find the sections on objectives and content instructive and informative, with each issue placed in its context, and strong connections between data and municipal action. • Municipal staff in charge of day-to-day management will find that the sections on tasks and the detailed step-by-step walk through the process give them the pragmatic knowhow that they need. • Cities’ partners—such as bilateral and multilateral agencies, banks and funds, utility companies, civil society, and private operators—will find the foundations for more effective collaborative partnerships.</t>
  </si>
  <si>
    <t>Guidace</t>
  </si>
  <si>
    <t xml:space="preserve">Sel assessment </t>
  </si>
  <si>
    <t>https://openknowledge.worldbank.org/handle/10986/32120?deliveryName=DM43301&amp;utm_source=Sustainable+Communities+Newsletter&amp;utm_campaign=6ade312138-EMAIL_CAMPAIGN_2019_10_04_03_05&amp;utm_medium=email&amp;utm_term=0_0e322de7bf-6ade312138-227598157</t>
  </si>
  <si>
    <t>The Metropolitan Capacity Assessment Methodology (MetroCAM). With this modular toolbox, urban stakeholders are able to assess existing capacity in a metropolitan setting, future needs, and potential trigger points and finally identify options for change. By tackling a particular metropolitan challenge, the MetroCAM provides instruments and incentives for municipalities to cooperate beyond administrative boundaries.</t>
  </si>
  <si>
    <t xml:space="preserve">SendaiWORKS </t>
  </si>
  <si>
    <t>https://www.circlesofsustainability.org/circles-overview/profile-circles/</t>
  </si>
  <si>
    <t xml:space="preserve">Circles of Sustainability </t>
  </si>
  <si>
    <t>Berlin; Metropolis; Western Sydney University</t>
  </si>
  <si>
    <t>Profile Circles provide a simple way of presenting complex data about your city, urban settlement, or region. The circular figure is divided into four domains: ecology, economics, politics and culture. Each of these domains is divided in seven subdomains, with the names of each of these subdomains read from top to bottom in the lists under each domain name. The Circle provides the basis for thinking about the domains and subdomains of social life in general.</t>
  </si>
  <si>
    <t xml:space="preserve">Online tool </t>
  </si>
  <si>
    <t>Sustainable Development Goals (SDGs) for local Government APP</t>
  </si>
  <si>
    <t xml:space="preserve">App (online tool) </t>
  </si>
  <si>
    <t>https://www.sdgs.uclg.org/</t>
  </si>
  <si>
    <t xml:space="preserve">Very useful tool for "raise awareness phase" explains each of the 17 goals. </t>
  </si>
  <si>
    <t>http://www.stadtklimalotse.net</t>
  </si>
  <si>
    <t>KlimaExWoSt</t>
  </si>
  <si>
    <t xml:space="preserve">GERMAN langugae </t>
  </si>
  <si>
    <t xml:space="preserve">FRENCH language </t>
  </si>
  <si>
    <t>Der Klimawandel stellt Städte und Siedlungsstrukturen in Deutschland vor neue Herausforderungen. Es gilt, den Ursachen und Folgen des Klimawandels durch urbane Konzepte zu begegnen. Eine klimawandelgerechte Stadtentwicklung fordert stärker als bisher die Integration der vielfältigen sozialen, ökologischen und ökonomischen Aspekte. Zusätzlich stellen Komplexität und Unsicherheit die Entscheidungsträger vor besondere Schwierigkeiten. Bisher haben nur wenige, meist große Städte Konzepte zur Anpassung an den Klimawandel vorgelegt. Gerade mittleren und kleineren Kommunen fehlen oft Personal, Know-how und Ressourcen, um entsprechende Anpassungsstrategien an den Klimawandel anzugehen. Hier will der Stadtklimlotse ansetzen und einen planungsbezogenen Werkzeugkasten an die Hand geben. Based on the scientific foundations, an actor-specific decision support tool that can be used in municipalities was developed. This urban climate guide is intended to support the selection and implementation of measures for climate protection and adaptation for municipal urban development. .
Version 5.0 beta is currently online</t>
  </si>
  <si>
    <t>flyer: http://www.stadtklimalotse.net/assets/flyerstadtklimalotseweb.pdf</t>
  </si>
  <si>
    <t>https://www.umweltbundesamt.de/themen/klima-energie/klimafolgen-anpassung/werkzeuge-der-anpassung/klimalotse#Einf%C3%Bchrung</t>
  </si>
  <si>
    <t xml:space="preserve">Reference Framework for Sustainable Cities (RFSC) </t>
  </si>
  <si>
    <t>http://app.rfsc.eu (login / registration) http://app.rfsc.eu/index/sign-up/</t>
  </si>
  <si>
    <t>Toolkit for Pro-Poor Municipal PPP</t>
  </si>
  <si>
    <t>NDP's Public Private Partnership for the Urban Environment (PPPUE) programme</t>
  </si>
  <si>
    <t xml:space="preserve">this toolkit as a contribution to its work on developing capacities in local governments, businesses and communities to work through PPPs to improve service delivery to the poor.
PPPUE is the global facility that developing countries use to obtain support in their efforts to define, promote and implement Public Private Partnerships to reduce poverty by increasing the access of the urban poor to basic services. The programme offers a flexible portfolio of demand driven services built on the basis of a strong partner network and results at the country level.
The Tools for Pro Poor PPP at the local level are aimed at members of local level government, business and community organisations interested in an innovative approach to the problems of service delivery, especially to the poor. The toolkit has been developed as a working manual to be added to and modified as required by users to enhance its functionality. </t>
  </si>
  <si>
    <t>https://www.adaptationcommunity.net/</t>
  </si>
  <si>
    <t>AdaptationCommunity.net was developed for the interested public and adaptation experts to provide information on applying approaches, methods and tools that facilitate the planning and implementation of adaptation action.</t>
  </si>
  <si>
    <t>AdaptationCommunity.net </t>
  </si>
  <si>
    <t>PANORAMA; Climate Expert; German Governemnt; GIZ</t>
  </si>
  <si>
    <t>https://resourcecentre.c40.org/</t>
  </si>
  <si>
    <t>C40 Cities</t>
  </si>
  <si>
    <t xml:space="preserve">C40 Climate Action Planning Resource Center </t>
  </si>
  <si>
    <t>C40's Climate Action Planning Resource Centre brings together a wide range of resources and tools to support city climate planners in the process of delivering action consistent with the objectives of the Paris Agreement. New resources and tools will be added as they become available.</t>
  </si>
  <si>
    <t>https://www.itu.int/en/ITU-T/ssc/Pages/KPIs-on-SSC.aspx </t>
  </si>
  <si>
    <t>KPIs for Smart Sustainable Cities</t>
  </si>
  <si>
    <t>ITU; United for Smart Sustainable Cities (U4SSC)</t>
  </si>
  <si>
    <t xml:space="preserve">The United for Smart Sustainable Cities (U4SSC) initiative  has developed a set of international key performance indicators (KPIs) for Smart Sustainable Cities (SSC) to establish the criteria to evaluate ICT´s contributions in making cities smarter and more sustainable, and to provide cities with the means for self-assessments to achieve the sustainable development goals (SDGs).
These indicators have been developed to provide cities with a consistent and standardized method to collect data and measure performance and progress to:
(1) Achieving the Sustainable Development Goals (SDGs); (2)Becoming a smarter city; and (3)Becoming a more sustainable city. City leaders will benefit from these KPIs in terms of strategic planning and measurement of the city progress towards their individual smart city goals. The indicators will enable cities to measure their progress over time, compare their performance to other cities and through analysis and sharing allow for the dissemination of best practices and set standards for progress in meeting the Sustainable Development Goals (SDGs) at the city level.
</t>
  </si>
  <si>
    <t>https://www.itu.int/en/publications/Documents/tsb/2017-U4SSC-Collection-Methodology/mobile/index.html#p=1</t>
  </si>
  <si>
    <t>http://hdl.handle.net/10986/32120</t>
  </si>
  <si>
    <t xml:space="preserve">Better Cities, Better World : A Handbook on Local Governments Self-Assessments
</t>
  </si>
  <si>
    <t>Better Cities, Better World: A Handbook on Local Governments Self-Assessments  recognizes the complex past, current, and future challenges that cities face and outlines a bottom-line, no-nonsense framework for data-based policy dialogue and action; a common language that, for the first time, helps connect the dots between public investments programming (Urban Audit/Self-Assessment) and financing (Municipal Finances Self-Assessment). It helps address two key questions, too often bypassed when it comes to municipal infrastructure and services financing: Are we doing the right things? Are we doing things right?
 Better Cities, Better World: A Handbook on Local Governments Self-Assessments offers a bit of everything for everyone. • Central governments will be attracted by the purposefulness and clarity of these tools, their impact on local government capacity and performance building, and how they improve the implementation of transformative actions for policy change. • City leaders and policy makers will find the sections on objectives and content instructive and informative, with each issue placed in its context, and strong connections between data and municipal action. • Municipal staff in charge of day-to-day management will find that the sections on tasks and the detailed step-by-step walk through the process give them the pragmatic knowhow that they need. • Cities’ partners—such as bilateral and multilateral agencies, banks and funds, utility companies, civil society, and private operators—will find the foundations for more effective collaborative partnerships.</t>
  </si>
  <si>
    <t xml:space="preserve">NUA Campus </t>
  </si>
  <si>
    <t>https://www.nuacampus.org</t>
  </si>
  <si>
    <t>Increasing the current understanding of urban issues is important to achieve the New Urban Agenda. Through our e-learning platform city officials can learn about various aspects related to implement the NUA.</t>
  </si>
  <si>
    <t>Wuppertal Institute</t>
  </si>
  <si>
    <t>https://sustainablecities.eu/fileadmin/user_upload/Basque_Declaration_SDG_document/Localise_the_SDGs_final_online.pdf</t>
  </si>
  <si>
    <t>15 PATHWAYS TO LOCALISE THE SUSTAINABLE DEVELOPMENT GOALS INSPIRATION FROM CITIES IMPLEMENTING LOCAL ACTIONS CONTRIBUTING TO GLOBAL GOALS</t>
  </si>
  <si>
    <t>In this publication, the 15 pathways of the Basque Declaration are illustrated by a selection of applications for the Transformative Action Award 2017-2019. These applications have been reviewed by a jury of experts, which includes representatives from the European Committee of the Regions, the European Investment Bank, UNESCO Etxea, the City of Aalborg (Denmark) and ICLEI Europe.</t>
  </si>
  <si>
    <t>https://www.local2030.org/vlrs</t>
  </si>
  <si>
    <t>LOCAL 2030 Voluntary Local Reviews</t>
  </si>
  <si>
    <t xml:space="preserve">Local2030: Localizing the SDGs is a network and platform that supports the on-the-ground delivery of the SDGs, with a focus on those furthest behind. It is a convergence point between local and regional governments and their associations, national governments, businesses, community-based organizations and other local actors, and the United Nations system. Local2030 supports local leaders in collaboratively incubating and sharing solutions, unlocking bottlenecks and implementing strategies that advance the SDGs at the local level.
Via this online platform, Local2030 partners are sharing tools, experiences, new solutions and guides to support SDG localization. A core feature is the toolbox, which contains a range of concrete, practical and adaptable mechanisms and instruments that support the development, implementation, monitoring and review of locally-appropriate SDG actions.
With the aim of providing a one-stop-shop on SDG localization resources and tools for stakeholders, this platform combines prior work by Localizing the SDGs and Local2030. In the coming months, Local2030: Localizing the SDGs will progressively roll out new tools and resources to complement existing work reflected on this website.
</t>
  </si>
  <si>
    <t>Local 2030</t>
  </si>
  <si>
    <t>https://publications.jrc.ec.europa.eu/repository/bitstream/JRC118682/european_handbook_for_sdg_voluntary_local_reviews_online.pdf</t>
  </si>
  <si>
    <t xml:space="preserve">IDEO </t>
  </si>
  <si>
    <t>https://www.ideo.org/tools</t>
  </si>
  <si>
    <t xml:space="preserve">Resources for human-centered design to create products, services, and experiences that improve the lives of people living in poverty.
</t>
  </si>
  <si>
    <t xml:space="preserve">Urban Catalyst </t>
  </si>
  <si>
    <t>Conceptualising urban development actions towards an assessment of (potential) impacts, trade-offs and global agenda targets</t>
  </si>
  <si>
    <t>The study on conceptualising urban development actions towards (potential) impacts, trade-offs and global agenda targets has been commissioned by Deutsche Gesellschaft für Internationale Zusammenarbeit GIZ GmbH in order to complement the on-going development of City WORKS, a toolkit and working aid for the local implementation of global agendas. In the study, 45 urban development actions were selected and analysed with regard to their potential impact and contribution to implement global agenda targets. The identified interlinkages have been described in form of an IMPACT MATRIX, which is the main outcome of the study (see annex). 
The purpose of this accompanying report is
(1)To provide a short summary of City WORKS as a context for this study (chapter 1).  (2) To describe the rationale that led to this outcome as well as methodological considerations (chapter 2);  (3) To provide working definitions of the selected actions, impacts and potential trade-offs (chapter 3);  (4) To speculate on potential applications of the findings within City WORKS (chapter 4), and (5) To outline recommendations for further analysis and research (chapter 5).</t>
  </si>
  <si>
    <t>01_DATABASE_AllResources</t>
  </si>
  <si>
    <t>02_CityWORKS_MainResources</t>
  </si>
  <si>
    <t>03_CityWORKS_RefResources</t>
  </si>
  <si>
    <t>04_CityWORKS_GIZResources</t>
  </si>
  <si>
    <t xml:space="preserve">All Compiled Resources relevant to topics covered by City WORKS </t>
  </si>
  <si>
    <t>Main/priority Resources: These are the tools / resources recommended to integrate directly into City WORKS</t>
  </si>
  <si>
    <t>Reference Resources.: Resources, tools, examples recommended to reference in City WORKS</t>
  </si>
  <si>
    <t xml:space="preserve">GIZ specific resources relevant to City WORKS (tools, guidance documents etc) </t>
  </si>
  <si>
    <t xml:space="preserve">Todos los recursos compilados pertinentes a los temas cubiertos por City WORKS </t>
  </si>
  <si>
    <t>Recursos de referencia.: Recursos, herramientas, ejemplos recomendados para referirse en City WORKS</t>
  </si>
  <si>
    <t xml:space="preserve">Recursos específicos de GIZ relevantes para City WORKS (herramientas, documentos de orientación, etc.) </t>
  </si>
  <si>
    <t>Recursos principales/prioritarios: Estas son los recursos recomendados para integrar directamente a la herramienta City WORKS</t>
  </si>
  <si>
    <t xml:space="preserve">Toutes les ressources compilées en rapport avec les sujets couverts par l'outil City WORKS </t>
  </si>
  <si>
    <t>Ressources principales/prioritaires : Voici les outils/ressources recommandés à intégrer directement dans City WORKS</t>
  </si>
  <si>
    <t>Ressources de référence. : Ressources, outils, exemples recommandés à référencer dans City WORKS</t>
  </si>
  <si>
    <t xml:space="preserve">Ressources spécifiques de GIZ concernant City WORKS (outils, documents d'orientation, etc.) </t>
  </si>
  <si>
    <r>
      <t>The goal of these Guiding Principles is to inform pragmatic strategies and propose a Framework for Action to build an enabling environment for more inclusive and functional urban-rural linkages. The Guiding Principles are to help address the complexity of aligning different levels of governance (national, territorial and local) while recognizing unique local contexts and multiple possibilities for implementation.</t>
    </r>
    <r>
      <rPr>
        <b/>
        <sz val="9"/>
        <rFont val="Calibri"/>
        <family val="2"/>
        <scheme val="minor"/>
      </rPr>
      <t xml:space="preserve"> Presents 10 guiding princicles. </t>
    </r>
  </si>
  <si>
    <r>
      <rPr>
        <b/>
        <sz val="9"/>
        <color rgb="FF980000"/>
        <rFont val="Calibri"/>
        <family val="2"/>
        <scheme val="minor"/>
      </rPr>
      <t>national? T</t>
    </r>
    <r>
      <rPr>
        <sz val="9"/>
        <color rgb="FF000000"/>
        <rFont val="Calibri"/>
        <family val="2"/>
        <scheme val="minor"/>
      </rPr>
      <t>he 2030 Agenda Transformation Fund supports the efforts of partner countries in implementing the 2030 Agenda for Sustainable Development with innovative activities, creating new impetus for the required transformation. As part of the 2030 Implementation Initiative, the Fund aims at supporting short-term and small-scale projects to foster the implementation of the Agenda.
By the end of July 2018, over 200 projects submitted their application for the 2030 Agenda Transformation Fund. Overall, applications from 63 countries were handed in, mainly by NGOs. The large number of applications underlines the strong interest of partner countries in accelerating the implementation of the 2030 Agenda.
The Steering Committee assessed the applications based on defined criteria such as the project goals, their contribution to the 2030 Agenda as well as the expected results (click here to see the full list of application criteria). Out of all of the applications, the following projects were selected for funding by the 2030 Agenda Transformation Fund.</t>
    </r>
  </si>
  <si>
    <r>
      <rPr>
        <b/>
        <sz val="9"/>
        <color rgb="FF980000"/>
        <rFont val="Calibri"/>
        <family val="2"/>
        <scheme val="minor"/>
      </rPr>
      <t xml:space="preserve">national? </t>
    </r>
    <r>
      <rPr>
        <sz val="9"/>
        <color rgb="FF000000"/>
        <rFont val="Calibri"/>
        <family val="2"/>
        <scheme val="minor"/>
      </rPr>
      <t>the German Federal Ministry for Economic Cooperation and Development (BMZ) initiated the Inequality Challenge – Innovative Solutions to a Global Issue. The Inequality Challenge is a fund that supports innovative approaches, methods and tools that focus on reducing inequality and on the poorest and most marginalised people and groups in particular.</t>
    </r>
  </si>
  <si>
    <r>
      <rPr>
        <b/>
        <sz val="9"/>
        <color rgb="FF980000"/>
        <rFont val="Calibri"/>
        <family val="2"/>
        <scheme val="minor"/>
      </rPr>
      <t xml:space="preserve">tool? </t>
    </r>
    <r>
      <rPr>
        <sz val="9"/>
        <color rgb="FF000000"/>
        <rFont val="Calibri"/>
        <family val="2"/>
        <scheme val="minor"/>
      </rPr>
      <t>The current phase has a stronger focus on implementation. An ideas competition is being held to implement model measures so that the added value of integrated concepts in implementation of the 2030 Agenda can be presented in an urban context. The results are being used to refine technical and methodological approaches. In this way, the German development cooperation portfolio in the area of integrated urban development is being expanded. The project is also using the ideas competition to ensure that the topic receives greater attention within BMZ and the implementing organisations.</t>
    </r>
  </si>
  <si>
    <r>
      <t xml:space="preserve">Ten criteria were identified in 2012 to assess the enabling environment that each African Government provides for its cities and local governments; these 10 criteria plus 2 others were listed in the short tool by UCLG-APAC “Roadmap for Local Government in Localizing the SDGs” </t>
    </r>
    <r>
      <rPr>
        <b/>
        <sz val="9"/>
        <rFont val="Calibri"/>
        <family val="2"/>
        <scheme val="minor"/>
      </rPr>
      <t>Focuses on countries in Asia and the Pacific.</t>
    </r>
  </si>
  <si>
    <r>
      <t>This guide is intended to help local governments go b</t>
    </r>
    <r>
      <rPr>
        <b/>
        <sz val="9"/>
        <rFont val="Calibri"/>
        <family val="2"/>
        <scheme val="minor"/>
      </rPr>
      <t xml:space="preserve">eyond pledges and move toward action on implementing the Paris Agreement. </t>
    </r>
    <r>
      <rPr>
        <sz val="9"/>
        <color rgb="FF000000"/>
        <rFont val="Calibri"/>
        <family val="2"/>
        <scheme val="minor"/>
      </rPr>
      <t>Focusing solely on the national policies that can uphold the U.S. Paris Commitment (or lamenting the lack thereof) fails to capture some of the most promising actions that can achieve demonstrable emissions reductions. Those will happen locally.</t>
    </r>
  </si>
  <si>
    <r>
      <t>Recommends "</t>
    </r>
    <r>
      <rPr>
        <b/>
        <sz val="9"/>
        <rFont val="Calibri"/>
        <family val="2"/>
        <scheme val="minor"/>
      </rPr>
      <t>systems approach</t>
    </r>
    <r>
      <rPr>
        <sz val="9"/>
        <color rgb="FF000000"/>
        <rFont val="Calibri"/>
        <family val="2"/>
        <scheme val="minor"/>
      </rPr>
      <t xml:space="preserve">" for cities as particularly important for climate change mitigation and adaptation strategies. highlights important points. </t>
    </r>
  </si>
  <si>
    <r>
      <rPr>
        <b/>
        <sz val="9"/>
        <rFont val="Calibri"/>
        <family val="2"/>
        <scheme val="minor"/>
      </rPr>
      <t xml:space="preserve">The Water Resource Safety Tool </t>
    </r>
    <r>
      <rPr>
        <sz val="9"/>
        <color rgb="FF000000"/>
        <rFont val="Calibri"/>
        <family val="2"/>
        <scheme val="minor"/>
      </rPr>
      <t>- although not explicitly focused on the city, it is a tool designed to support the planning of water projects.</t>
    </r>
  </si>
  <si>
    <t xml:space="preserve">The goal of these Guiding Principles is to inform pragmatic strategies and propose a Framework for Action to build an enabling environment for more inclusive and functional urban-rural linkages. The Guiding Principles are to help address the complexity of aligning different levels of governance (national, territorial and local) while recognizing unique local contexts and multiple possibilities for implementation. Presents 10 guiding princicles. </t>
  </si>
  <si>
    <r>
      <rPr>
        <sz val="9"/>
        <color rgb="FF980000"/>
        <rFont val="Calibri"/>
        <family val="2"/>
        <scheme val="minor"/>
      </rPr>
      <t>national? T</t>
    </r>
    <r>
      <rPr>
        <sz val="9"/>
        <color rgb="FF000000"/>
        <rFont val="Calibri"/>
        <family val="2"/>
        <scheme val="minor"/>
      </rPr>
      <t>he 2030 Agenda Transformation Fund supports the efforts of partner countries in implementing the 2030 Agenda for Sustainable Development with innovative activities, creating new impetus for the required transformation. As part of the 2030 Implementation Initiative, the Fund aims at supporting short-term and small-scale projects to foster the implementation of the Agenda.
By the end of July 2018, over 200 projects submitted their application for the 2030 Agenda Transformation Fund. Overall, applications from 63 countries were handed in, mainly by NGOs. The large number of applications underlines the strong interest of partner countries in accelerating the implementation of the 2030 Agenda.
The Steering Committee assessed the applications based on defined criteria such as the project goals, their contribution to the 2030 Agenda as well as the expected results (click here to see the full list of application criteria). Out of all of the applications, the following projects were selected for funding by the 2030 Agenda Transformation Fund.</t>
    </r>
  </si>
  <si>
    <r>
      <rPr>
        <sz val="9"/>
        <color rgb="FF980000"/>
        <rFont val="Calibri"/>
        <family val="2"/>
        <scheme val="minor"/>
      </rPr>
      <t xml:space="preserve">national? </t>
    </r>
    <r>
      <rPr>
        <sz val="9"/>
        <color rgb="FF000000"/>
        <rFont val="Calibri"/>
        <family val="2"/>
        <scheme val="minor"/>
      </rPr>
      <t>the German Federal Ministry for Economic Cooperation and Development (BMZ) initiated the Inequality Challenge – Innovative Solutions to a Global Issue. The Inequality Challenge is a fund that supports innovative approaches, methods and tools that focus on reducing inequality and on the poorest and most marginalised people and groups in particular.</t>
    </r>
  </si>
  <si>
    <t>REALIZING AGENDA 2030: Helping organizations at all levels track, contextualize, and implement the sustainable development goals. Mapping between existing aid categorization schemes and the SDGs</t>
  </si>
  <si>
    <r>
      <rPr>
        <sz val="9"/>
        <color rgb="FF980000"/>
        <rFont val="Calibri"/>
        <family val="2"/>
        <scheme val="minor"/>
      </rPr>
      <t xml:space="preserve">tool? </t>
    </r>
    <r>
      <rPr>
        <sz val="9"/>
        <color rgb="FF000000"/>
        <rFont val="Calibri"/>
        <family val="2"/>
        <scheme val="minor"/>
      </rPr>
      <t>The current phase has a stronger focus on implementation. An ideas competition is being held to implement model measures so that the added value of integrated concepts in implementation of the 2030 Agenda can be presented in an urban context. The results are being used to refine technical and methodological approaches. In this way, the German development cooperation portfolio in the area of integrated urban development is being expanded. The project is also using the ideas competition to ensure that the topic receives greater attention within BMZ and the implementing organisations.</t>
    </r>
  </si>
  <si>
    <r>
      <t xml:space="preserve">Ten criteria were identified in 2012 to assess the enabling environment that each African Government provides for its cities and local governments; these 10 criteria plus 2 others were listed in the short tool by UCLG-APAC “Roadmap for Local Government in Localizing the SDGs” </t>
    </r>
    <r>
      <rPr>
        <sz val="9"/>
        <rFont val="Calibri"/>
        <family val="2"/>
        <scheme val="minor"/>
      </rPr>
      <t>Focuses on countries in Asia and the Pacific.</t>
    </r>
  </si>
  <si>
    <r>
      <t xml:space="preserve">This guide is intended to help local governments go beyond pledges and move toward action on implementing the Paris Agreement. </t>
    </r>
    <r>
      <rPr>
        <sz val="9"/>
        <color rgb="FF000000"/>
        <rFont val="Calibri"/>
        <family val="2"/>
        <scheme val="minor"/>
      </rPr>
      <t>Focusing solely on the national policies that can uphold the U.S. Paris Commitment (or lamenting the lack thereof) fails to capture some of the most promising actions that can achieve demonstrable emissions reductions. Those will happen locally.</t>
    </r>
  </si>
  <si>
    <r>
      <t xml:space="preserve">UNISDR </t>
    </r>
    <r>
      <rPr>
        <sz val="9"/>
        <color rgb="FF980000"/>
        <rFont val="Calibri"/>
        <family val="2"/>
        <scheme val="minor"/>
      </rPr>
      <t xml:space="preserve">add to specific tools </t>
    </r>
  </si>
  <si>
    <r>
      <t>Recommends "systems approach</t>
    </r>
    <r>
      <rPr>
        <sz val="9"/>
        <color rgb="FF000000"/>
        <rFont val="Calibri"/>
        <family val="2"/>
        <scheme val="minor"/>
      </rPr>
      <t xml:space="preserve">" for cities as particularly important for climate change mitigation and adaptation strategies. highlights important points. </t>
    </r>
  </si>
  <si>
    <r>
      <rPr>
        <sz val="9"/>
        <color rgb="FF980000"/>
        <rFont val="Calibri"/>
        <family val="2"/>
        <scheme val="minor"/>
      </rPr>
      <t xml:space="preserve">national? </t>
    </r>
    <r>
      <rPr>
        <sz val="9"/>
        <color rgb="FF000000"/>
        <rFont val="Calibri"/>
        <family val="2"/>
        <scheme val="minor"/>
      </rPr>
      <t>An Advisory Tool for Corruption-Sensitive Programme Planning, Inspired by Capacity WORKS
Mögl. Inspiration für Prozess zum Aufsetzen von City WORKS. 
Toolbox to address the issue of corruption in different areas. Developed together with WIN and implemented in several African countries with utilities. In addition, used in cooperation between WIN and KfW in Albania. Governance indicators for the water sector in Uganda and Kenya were developed further.</t>
    </r>
  </si>
  <si>
    <r>
      <rPr>
        <sz val="9"/>
        <color rgb="FF980000"/>
        <rFont val="Calibri"/>
        <family val="2"/>
        <scheme val="minor"/>
      </rPr>
      <t xml:space="preserve">national. </t>
    </r>
    <r>
      <rPr>
        <sz val="9"/>
        <color rgb="FF000000"/>
        <rFont val="Calibri"/>
        <family val="2"/>
        <scheme val="minor"/>
      </rPr>
      <t>The StaTact as a tool takes groups through 5 stages: the identification of specific measurement problems, mapping to policies and the indicators, analysis of data ecosystems and related governance issues, and action-planning. 5 working groups organized by GBS covered various urgent data problems ranging from social aspects to economic and environmental gaps to purely institutional issues. A consolidated outcome document with key action points has been discussed at the end of the workshop and is being finalized by GBS to help coordinate actions and move the data agenda forward.</t>
    </r>
  </si>
  <si>
    <r>
      <rPr>
        <sz val="9"/>
        <color rgb="FF980000"/>
        <rFont val="Calibri"/>
        <family val="2"/>
        <scheme val="minor"/>
      </rPr>
      <t xml:space="preserve">US focused? </t>
    </r>
    <r>
      <rPr>
        <sz val="9"/>
        <color rgb="FF000000"/>
        <rFont val="Calibri"/>
        <family val="2"/>
        <scheme val="minor"/>
      </rPr>
      <t>Since 2015, cities across the United States have begun incorporating the SDGs to reinforce their existing sustainability plans and to provide a common language to discuss goals among peer cities. Since then, SDSN has proudly been a partner to the cities at the forefront of this movement through the USA Sustainable Cities Initiative, partnering with key stakeholders in cities such as Baltimore, San Jose, New York and Los Angeles. The ranks of cities who have understood the benefits of the SDG framework have continued to grow. In January 2019, SDSN hosted a workshop with practitioners and experts to discuss their experiences and consider lessons detailed in the draft practitioner guide: “A Pathway to Sustainable American Cities: A Guide to Implementing the Sustainable Development Goals.” This guide, a re-imagining of a 2016 guide prepared for a global urban audience, presents 10 steps for cities to consider on their way to adapting and adopting the global framework for their own city.</t>
    </r>
  </si>
  <si>
    <r>
      <rPr>
        <sz val="9"/>
        <color rgb="FF980000"/>
        <rFont val="Calibri"/>
        <family val="2"/>
        <scheme val="minor"/>
      </rPr>
      <t xml:space="preserve">national. </t>
    </r>
    <r>
      <rPr>
        <sz val="9"/>
        <color rgb="FF000000"/>
        <rFont val="Calibri"/>
        <family val="2"/>
        <scheme val="minor"/>
      </rPr>
      <t>Looking for a tool to strengthen WASH in your country? To get started, select the Building Block or Action Point you want to explore below. A set of filters will appear to the right. You will be able to narrow down your search by filtering the region/country, scope, subsector, language, and organization.
At any time, you may browse all tools or select another building block by clicking on the appropriate link in the horizontal menu above. You may also use the search box on the right to search by keyword.</t>
    </r>
  </si>
  <si>
    <r>
      <t>An interactive scenario planning tool</t>
    </r>
    <r>
      <rPr>
        <sz val="9"/>
        <color rgb="FF000000"/>
        <rFont val="Calibri"/>
        <family val="2"/>
        <scheme val="minor"/>
      </rPr>
      <t xml:space="preserve"> that helps cities take action on climate change. By reducing their environmental impact, cities can achieve a variety of local benefits including improved health and air quality, job creation and economic growth, energy independence, while often saving money. CURB helps cities assess the implications of policy and technology interventions by allowing them to evaluate their cost, feasibility, and impact. CURB responds to local realities through a flexible and modular design, allowing users to focus on the information (e.g. energy or emission impacts, cost savings, etc.) that is most relevant to their priorities. The CURB tool is free to download and designed for Excel 2010 and later versions. The CURB User Guide explains the purpose and approach used in each of the six modules contained in the Toolkit.</t>
    </r>
  </si>
  <si>
    <r>
      <t xml:space="preserve">The Water Resource Safety Tool </t>
    </r>
    <r>
      <rPr>
        <sz val="9"/>
        <color rgb="FF000000"/>
        <rFont val="Calibri"/>
        <family val="2"/>
        <scheme val="minor"/>
      </rPr>
      <t>- although not explicitly focused on the city, it is a tool designed to support the planning of water projects.</t>
    </r>
  </si>
  <si>
    <t>A web application to guide cities on their own path towards sustainability: RFSC helps key actors develop and implement plans and strategies for attractive and sustainable cities, hence its name, Reference Frameworks for Sustainable Cities. Its agenda: fostering integrated urban development for small, medium and big cities all across Europe, and across the world. This online tool offers different frameworks to support the vision of integrated, sustainable urban development. The European framework for sustainable cities in particular was designed to support the delivery of the Leipzig Charter and a European common vision for sustainable cities.</t>
  </si>
  <si>
    <t xml:space="preserve">Type of tool </t>
  </si>
  <si>
    <t xml:space="preserve">GIZ, Urban Catalyst, TU Berlin </t>
  </si>
  <si>
    <t>United Nations</t>
  </si>
  <si>
    <t>UND</t>
  </si>
  <si>
    <t xml:space="preserve">United Nations </t>
  </si>
  <si>
    <t>Wolrd Bank</t>
  </si>
  <si>
    <t>ICLEI / UN Habitat</t>
  </si>
  <si>
    <t>BMZ,  GIZ and ICLEI</t>
  </si>
  <si>
    <t>ICAT,WRI, DTU</t>
  </si>
  <si>
    <r>
      <rPr>
        <sz val="9"/>
        <color rgb="FF000000"/>
        <rFont val="Calibri"/>
        <family val="2"/>
        <scheme val="minor"/>
      </rPr>
      <t>Diese Arbeitshilfe soll Fachplaner/innen der Abteilung Governance und Kon ikt dabei unterstützen, Vorhaben kompetent zur Umsetzung der Agenda 2030 zu beraten.</t>
    </r>
  </si>
  <si>
    <t>Cities Climate Finance Leadership Alliance</t>
  </si>
  <si>
    <t>ESPON, EU</t>
  </si>
  <si>
    <t xml:space="preserve"> GIZ</t>
  </si>
  <si>
    <t>ESCAP,, the Seoul Metropolitan Government and CityNet</t>
  </si>
  <si>
    <t>Cities Alliance (GIZ, Adelphi, Urban Catalyst Studio)</t>
  </si>
  <si>
    <t>ICAT,  WRI, DTU</t>
  </si>
  <si>
    <t>BMZ,  GIZ,  ICLEI</t>
  </si>
  <si>
    <t>BMZ, GIZ</t>
  </si>
  <si>
    <t>UNhabitat, IIED</t>
  </si>
  <si>
    <t>Metropolis, TU Berlin</t>
  </si>
  <si>
    <t>Urbanet, GIZ Sector Project City Regions 2030</t>
  </si>
  <si>
    <t>UNESCAP,  UNHabitat</t>
  </si>
  <si>
    <t xml:space="preserve">Brookings </t>
  </si>
  <si>
    <t>UN, Local 2030</t>
  </si>
  <si>
    <t xml:space="preserve">UN-Habitat </t>
  </si>
  <si>
    <t>GIZ, BMZ</t>
  </si>
  <si>
    <t>CDP</t>
  </si>
  <si>
    <t>DIE,  SEI</t>
  </si>
  <si>
    <t>GIZ, UN Habitat, Gender CC</t>
  </si>
  <si>
    <t>CDP,  ICLEI</t>
  </si>
  <si>
    <t>GIZ,  ICLEI</t>
  </si>
  <si>
    <t xml:space="preserve">UNDRR </t>
  </si>
  <si>
    <t>ICA, WRI, DTU</t>
  </si>
  <si>
    <r>
      <rPr>
        <b/>
        <sz val="9"/>
        <rFont val="Calibri"/>
        <family val="2"/>
        <scheme val="minor"/>
      </rPr>
      <t xml:space="preserve"> </t>
    </r>
    <r>
      <rPr>
        <sz val="9"/>
        <color rgb="FF000000"/>
        <rFont val="Calibri"/>
        <family val="2"/>
        <scheme val="minor"/>
      </rPr>
      <t>Diese Arbeitshilfe soll Fachplaner/innen der Abteilung Governance und Kon ikt dabei unterstützen, Vorhaben kompetent zur Umsetzung der Agenda 2030 zu beraten.</t>
    </r>
  </si>
  <si>
    <r>
      <rPr>
        <sz val="9"/>
        <color rgb="FF000000"/>
        <rFont val="Calibri"/>
        <family val="2"/>
        <scheme val="minor"/>
      </rPr>
      <t>An Advisory Tool for Corruption-Sensitive Programme Planning, Inspired by Capacity WORKS
Mögl. Inspiration für Prozess zum Aufsetzen von City WORKS. 
Toolbox to address the issue of corruption in different areas. Developed together with WIN and implemented in several African countries with utilities. In addition, used in cooperation between WIN and KfW in Albania. Governance indicators for the water sector in Uganda and Kenya were developed further.</t>
    </r>
  </si>
  <si>
    <t>GIZ, FMB</t>
  </si>
  <si>
    <r>
      <rPr>
        <sz val="9"/>
        <color rgb="FF000000"/>
        <rFont val="Calibri"/>
        <family val="2"/>
        <scheme val="minor"/>
      </rPr>
      <t>The StaTact as a tool takes groups through 5 stages: the identification of specific measurement problems, mapping to policies and the indicators, analysis of data ecosystems and related governance issues, and action-planning. 5 working groups organized by GBS covered various urgent data problems ranging from social aspects to economic and environmental gaps to purely institutional issues. A consolidated outcome document with key action points has been discussed at the end of the workshop and is being finalized by GBS to help coordinate actions and move the data agenda forward.</t>
    </r>
  </si>
  <si>
    <t xml:space="preserve">UNITA, UNSD </t>
  </si>
  <si>
    <t>Brookings</t>
  </si>
  <si>
    <r>
      <rPr>
        <sz val="9"/>
        <color rgb="FF000000"/>
        <rFont val="Calibri"/>
        <family val="2"/>
        <scheme val="minor"/>
      </rPr>
      <t>Looking for a tool to strengthen WASH in your country? To get started, select the Building Block or Action Point you want to explore below. A set of filters will appear to the right. You will be able to narrow down your search by filtering the region/country, scope, subsector, language, and organization.
At any time, you may browse all tools or select another building block by clicking on the appropriate link in the horizontal menu above. You may also use the search box on the right to search by keyword.</t>
    </r>
  </si>
  <si>
    <r>
      <rPr>
        <sz val="9"/>
        <color rgb="FF000000"/>
        <rFont val="Calibri"/>
        <family val="2"/>
        <scheme val="minor"/>
      </rPr>
      <t>Since 2015, cities across the United States have begun incorporating the SDGs to reinforce their existing sustainability plans and to provide a common language to discuss goals among peer cities. Since then, SDSN has proudly been a partner to the cities at the forefront of this movement through the USA Sustainable Cities Initiative, partnering with key stakeholders in cities such as Baltimore, San Jose, New York and Los Angeles. The ranks of cities who have understood the benefits of the SDG framework have continued to grow. In January 2019, SDSN hosted a workshop with practitioners and experts to discuss their experiences and consider lessons detailed in the draft practitioner guide: “A Pathway to Sustainable American Cities: A Guide to Implementing the Sustainable Development Goals.” This guide, a re-imagining of a 2016 guide prepared for a global urban audience, presents 10 steps for cities to consider on their way to adapting and adopting the global framework for their own city.</t>
    </r>
  </si>
  <si>
    <t xml:space="preserve">MedCities, GIZ, UNDP, CILG, Federation Nationales de Villes Tunisiennes. </t>
  </si>
  <si>
    <t>Global Data Lab</t>
  </si>
  <si>
    <t xml:space="preserve">Cities Alliance (GIZ, Adelphi, Urban Catalyst Studio) </t>
  </si>
  <si>
    <t>BMZ, GIZ&lt; ICLEI</t>
  </si>
  <si>
    <r>
      <rPr>
        <sz val="9"/>
        <rFont val="Calibri"/>
        <family val="2"/>
        <scheme val="minor"/>
      </rPr>
      <t xml:space="preserve"> </t>
    </r>
    <r>
      <rPr>
        <sz val="9"/>
        <color rgb="FF000000"/>
        <rFont val="Calibri"/>
        <family val="2"/>
        <scheme val="minor"/>
      </rPr>
      <t>Diese Arbeitshilfe soll Fachplaner/innen der Abteilung Governance und Kon ikt dabei unterstützen, Vorhaben kompetent zur Umsetzung der Agenda 2030 zu beraten.</t>
    </r>
  </si>
  <si>
    <t>UNITAR, CIFAL Flanders</t>
  </si>
  <si>
    <t xml:space="preserve">MedCities, GIZ,  UNDP,  CILG, Federation Nationales de Villes Tunisiennes. </t>
  </si>
  <si>
    <t xml:space="preserve"> Agenda 2030, NUA</t>
  </si>
  <si>
    <t xml:space="preserve">Paris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</si>
</sst>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0"/>
      <color rgb="FF000000"/>
      <name val="Arial"/>
    </font>
    <font>
      <sz val="8"/>
      <name val="Helvetica Neue"/>
      <family val="2"/>
    </font>
    <font>
      <sz val="8"/>
      <color rgb="FF000000"/>
      <name val="Helvetica Neue"/>
      <family val="2"/>
    </font>
    <font>
      <u/>
      <sz val="8"/>
      <color rgb="FF0563C1"/>
      <name val="Helvetica Neue"/>
      <family val="2"/>
    </font>
    <font>
      <u/>
      <sz val="8"/>
      <color rgb="FF0000FF"/>
      <name val="Helvetica Neue"/>
      <family val="2"/>
    </font>
    <font>
      <u/>
      <sz val="8"/>
      <color rgb="FF0000FF"/>
      <name val="Helvetica Neue"/>
      <family val="2"/>
    </font>
    <font>
      <u/>
      <sz val="8"/>
      <color rgb="FF0000FF"/>
      <name val="Helvetica Neue"/>
      <family val="2"/>
    </font>
    <font>
      <u/>
      <sz val="8"/>
      <color rgb="FF0563C1"/>
      <name val="Helvetica Neue"/>
      <family val="2"/>
    </font>
    <font>
      <u/>
      <sz val="8"/>
      <color rgb="FF0563C1"/>
      <name val="Helvetica Neue"/>
      <family val="2"/>
    </font>
    <font>
      <u/>
      <sz val="8"/>
      <color rgb="FF0563C1"/>
      <name val="Helvetica Neue"/>
      <family val="2"/>
    </font>
    <font>
      <u/>
      <sz val="8"/>
      <color rgb="FF0000FF"/>
      <name val="Arial"/>
      <family val="2"/>
    </font>
    <font>
      <u/>
      <sz val="8"/>
      <color rgb="FF0563C1"/>
      <name val="Helvetica Neue"/>
      <family val="2"/>
    </font>
    <font>
      <u/>
      <sz val="8"/>
      <color rgb="FF0563C1"/>
      <name val="Helvetica Neue"/>
      <family val="2"/>
    </font>
    <font>
      <u/>
      <sz val="8"/>
      <color rgb="FF0000FF"/>
      <name val="Helvetica Neue"/>
      <family val="2"/>
    </font>
    <font>
      <u/>
      <sz val="8"/>
      <color rgb="FF0000FF"/>
      <name val="Helvetica Neue"/>
      <family val="2"/>
    </font>
    <font>
      <u/>
      <sz val="8"/>
      <color rgb="FF0000FF"/>
      <name val="Helvetica Neue"/>
      <family val="2"/>
    </font>
    <font>
      <u/>
      <sz val="8"/>
      <color rgb="FF0000FF"/>
      <name val="Helvetica Neue"/>
      <family val="2"/>
    </font>
    <font>
      <u/>
      <sz val="8"/>
      <color rgb="FF0563C1"/>
      <name val="Helvetica Neue"/>
      <family val="2"/>
    </font>
    <font>
      <u/>
      <sz val="8"/>
      <color rgb="FF0000FF"/>
      <name val="Arial"/>
      <family val="2"/>
    </font>
    <font>
      <u/>
      <sz val="8"/>
      <color rgb="FF0000FF"/>
      <name val="Helvetica Neue"/>
      <family val="2"/>
    </font>
    <font>
      <u/>
      <sz val="8"/>
      <color rgb="FF0000FF"/>
      <name val="Helvetica Neue"/>
      <family val="2"/>
    </font>
    <font>
      <u/>
      <sz val="8"/>
      <color rgb="FF0000FF"/>
      <name val="Helvetica Neue"/>
      <family val="2"/>
    </font>
    <font>
      <u/>
      <sz val="8"/>
      <color rgb="FF0000FF"/>
      <name val="Helvetica Neue"/>
      <family val="2"/>
    </font>
    <font>
      <u/>
      <sz val="8"/>
      <color rgb="FF0563C1"/>
      <name val="Calibri"/>
      <family val="2"/>
    </font>
    <font>
      <u/>
      <sz val="10"/>
      <color theme="10"/>
      <name val="Arial"/>
      <family val="2"/>
    </font>
    <font>
      <u/>
      <sz val="10"/>
      <color theme="11"/>
      <name val="Arial"/>
      <family val="2"/>
    </font>
    <font>
      <sz val="11"/>
      <color rgb="FF000000"/>
      <name val="Abadi MT Condensed Light"/>
      <family val="2"/>
    </font>
    <font>
      <sz val="10"/>
      <color rgb="FF000000"/>
      <name val="Adobe Naskh Medium"/>
    </font>
    <font>
      <u/>
      <sz val="11"/>
      <color theme="10"/>
      <name val="Abadi MT Condensed Light"/>
      <family val="2"/>
    </font>
    <font>
      <b/>
      <sz val="9"/>
      <name val="Calibri"/>
      <family val="2"/>
      <scheme val="minor"/>
    </font>
    <font>
      <b/>
      <sz val="9"/>
      <color rgb="FF000000"/>
      <name val="Calibri"/>
      <family val="2"/>
      <scheme val="minor"/>
    </font>
    <font>
      <u/>
      <sz val="9"/>
      <color rgb="FF0563C1"/>
      <name val="Calibri"/>
      <family val="2"/>
      <scheme val="minor"/>
    </font>
    <font>
      <sz val="9"/>
      <color rgb="FF000000"/>
      <name val="Calibri"/>
      <family val="2"/>
      <scheme val="minor"/>
    </font>
    <font>
      <sz val="9"/>
      <name val="Calibri"/>
      <family val="2"/>
      <scheme val="minor"/>
    </font>
    <font>
      <i/>
      <sz val="9"/>
      <name val="Calibri"/>
      <family val="2"/>
      <scheme val="minor"/>
    </font>
    <font>
      <i/>
      <sz val="9"/>
      <color rgb="FF000000"/>
      <name val="Calibri"/>
      <family val="2"/>
      <scheme val="minor"/>
    </font>
    <font>
      <u/>
      <sz val="9"/>
      <color rgb="FF0000FF"/>
      <name val="Calibri"/>
      <family val="2"/>
      <scheme val="minor"/>
    </font>
    <font>
      <u/>
      <sz val="9"/>
      <color rgb="FF000000"/>
      <name val="Calibri"/>
      <family val="2"/>
      <scheme val="minor"/>
    </font>
    <font>
      <b/>
      <sz val="9"/>
      <color rgb="FF980000"/>
      <name val="Calibri"/>
      <family val="2"/>
      <scheme val="minor"/>
    </font>
    <font>
      <sz val="9"/>
      <color rgb="FF980000"/>
      <name val="Calibri"/>
      <family val="2"/>
      <scheme val="minor"/>
    </font>
    <font>
      <sz val="9"/>
      <color rgb="FFFF0000"/>
      <name val="Calibri"/>
      <family val="2"/>
      <scheme val="minor"/>
    </font>
    <font>
      <u/>
      <sz val="9"/>
      <color theme="10"/>
      <name val="Calibri"/>
      <family val="2"/>
      <scheme val="minor"/>
    </font>
    <font>
      <sz val="9"/>
      <color rgb="FF000000"/>
      <name val="Calibri"/>
      <family val="2"/>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5B95F9"/>
        <bgColor rgb="FF5B95F9"/>
      </patternFill>
    </fill>
    <fill>
      <patternFill patternType="solid">
        <fgColor rgb="FF4DD0E1"/>
        <bgColor rgb="FF4DD0E1"/>
      </patternFill>
    </fill>
    <fill>
      <patternFill patternType="solid">
        <fgColor rgb="FFE0F7FA"/>
        <bgColor rgb="FFE0F7FA"/>
      </patternFill>
    </fill>
    <fill>
      <patternFill patternType="solid">
        <fgColor rgb="FFE8F0FE"/>
        <bgColor rgb="FFE8F0FE"/>
      </patternFill>
    </fill>
    <fill>
      <patternFill patternType="solid">
        <fgColor rgb="FFBDBDBD"/>
        <bgColor rgb="FFBDBDBD"/>
      </patternFill>
    </fill>
    <fill>
      <patternFill patternType="solid">
        <fgColor theme="0"/>
        <bgColor indexed="64"/>
      </patternFill>
    </fill>
  </fills>
  <borders count="1">
    <border>
      <left/>
      <right/>
      <top/>
      <bottom/>
      <diagonal/>
    </border>
  </borders>
  <cellStyleXfs count="9">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28">
    <xf numFmtId="0" fontId="0" fillId="0" borderId="0" xfId="0" applyFont="1" applyAlignment="1"/>
    <xf numFmtId="0" fontId="1" fillId="2" borderId="0" xfId="0" applyFont="1" applyFill="1" applyAlignment="1">
      <alignment vertical="top" wrapText="1"/>
    </xf>
    <xf numFmtId="0" fontId="1" fillId="2" borderId="0" xfId="0" applyFont="1" applyFill="1" applyAlignment="1">
      <alignment vertical="top" wrapText="1"/>
    </xf>
    <xf numFmtId="0" fontId="3" fillId="3" borderId="0" xfId="0" applyFont="1" applyFill="1" applyAlignment="1">
      <alignment wrapText="1"/>
    </xf>
    <xf numFmtId="0" fontId="1" fillId="3" borderId="0" xfId="0" applyFont="1" applyFill="1" applyAlignment="1">
      <alignment wrapText="1"/>
    </xf>
    <xf numFmtId="0" fontId="4" fillId="3" borderId="0" xfId="0" applyFont="1" applyFill="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0" fontId="7" fillId="2" borderId="0" xfId="0" applyFont="1" applyFill="1" applyAlignment="1">
      <alignment wrapText="1"/>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wrapText="1"/>
    </xf>
    <xf numFmtId="0" fontId="8" fillId="2" borderId="0" xfId="0" applyFont="1" applyFill="1" applyAlignment="1">
      <alignment horizontal="left"/>
    </xf>
    <xf numFmtId="0" fontId="1" fillId="6" borderId="0" xfId="0" applyFont="1" applyFill="1" applyAlignment="1">
      <alignment vertical="top" wrapText="1"/>
    </xf>
    <xf numFmtId="0" fontId="1" fillId="6" borderId="0" xfId="0" applyFont="1" applyFill="1" applyAlignment="1">
      <alignment vertical="top" wrapText="1"/>
    </xf>
    <xf numFmtId="0" fontId="9" fillId="2" borderId="0" xfId="0" applyFont="1" applyFill="1" applyAlignment="1">
      <alignment wrapText="1"/>
    </xf>
    <xf numFmtId="0" fontId="2" fillId="2" borderId="0" xfId="0" applyFont="1" applyFill="1" applyAlignment="1">
      <alignment wrapText="1"/>
    </xf>
    <xf numFmtId="0" fontId="1" fillId="7" borderId="0" xfId="0" applyFont="1" applyFill="1" applyAlignment="1">
      <alignment vertical="top" wrapText="1"/>
    </xf>
    <xf numFmtId="0" fontId="1" fillId="7" borderId="0" xfId="0" applyFont="1" applyFill="1" applyAlignment="1">
      <alignment vertical="top" wrapText="1"/>
    </xf>
    <xf numFmtId="0" fontId="2" fillId="6" borderId="0" xfId="0" applyFont="1" applyFill="1" applyAlignment="1">
      <alignment wrapText="1"/>
    </xf>
    <xf numFmtId="0" fontId="10" fillId="2" borderId="0" xfId="0" applyFont="1" applyFill="1" applyAlignment="1">
      <alignment wrapText="1"/>
    </xf>
    <xf numFmtId="0" fontId="11" fillId="6" borderId="0" xfId="0" applyFont="1" applyFill="1" applyAlignment="1">
      <alignment wrapText="1"/>
    </xf>
    <xf numFmtId="0" fontId="1" fillId="6" borderId="0" xfId="0" applyFont="1" applyFill="1" applyAlignment="1">
      <alignment wrapText="1"/>
    </xf>
    <xf numFmtId="0" fontId="12" fillId="2" borderId="0" xfId="0" applyFont="1" applyFill="1" applyAlignment="1">
      <alignment wrapText="1"/>
    </xf>
    <xf numFmtId="0" fontId="2" fillId="2" borderId="0" xfId="0" applyFont="1" applyFill="1" applyAlignment="1">
      <alignment wrapText="1"/>
    </xf>
    <xf numFmtId="0" fontId="13" fillId="6" borderId="0" xfId="0" applyFont="1" applyFill="1" applyAlignment="1">
      <alignment vertical="top" wrapText="1"/>
    </xf>
    <xf numFmtId="0" fontId="1" fillId="2" borderId="0" xfId="0" applyFont="1" applyFill="1" applyAlignment="1">
      <alignment wrapText="1"/>
    </xf>
    <xf numFmtId="0" fontId="14" fillId="7" borderId="0" xfId="0" applyFont="1" applyFill="1" applyAlignment="1">
      <alignment vertical="top" wrapText="1"/>
    </xf>
    <xf numFmtId="0" fontId="15" fillId="6" borderId="0" xfId="0" applyFont="1" applyFill="1" applyAlignment="1">
      <alignment vertical="top" wrapText="1"/>
    </xf>
    <xf numFmtId="0" fontId="16" fillId="7" borderId="0" xfId="0" applyFont="1" applyFill="1" applyAlignment="1">
      <alignment vertical="top" wrapText="1"/>
    </xf>
    <xf numFmtId="0" fontId="2" fillId="6" borderId="0" xfId="0" applyFont="1" applyFill="1" applyAlignment="1">
      <alignment wrapText="1"/>
    </xf>
    <xf numFmtId="0" fontId="17" fillId="7" borderId="0" xfId="0" applyFont="1" applyFill="1" applyAlignment="1">
      <alignment wrapText="1"/>
    </xf>
    <xf numFmtId="0" fontId="2" fillId="7" borderId="0" xfId="0" applyFont="1" applyFill="1" applyAlignment="1">
      <alignment wrapText="1"/>
    </xf>
    <xf numFmtId="0" fontId="2" fillId="7" borderId="0" xfId="0" applyFont="1" applyFill="1" applyAlignment="1">
      <alignment wrapText="1"/>
    </xf>
    <xf numFmtId="0" fontId="1" fillId="7" borderId="0" xfId="0" applyFont="1" applyFill="1" applyAlignment="1">
      <alignment wrapText="1"/>
    </xf>
    <xf numFmtId="0" fontId="1" fillId="3" borderId="0" xfId="0" applyFont="1" applyFill="1" applyAlignment="1">
      <alignment vertical="top" wrapText="1"/>
    </xf>
    <xf numFmtId="0" fontId="18" fillId="7" borderId="0" xfId="0" applyFont="1" applyFill="1" applyAlignment="1">
      <alignment wrapText="1"/>
    </xf>
    <xf numFmtId="0" fontId="1" fillId="7" borderId="0" xfId="0" applyFont="1" applyFill="1" applyAlignment="1">
      <alignment wrapText="1"/>
    </xf>
    <xf numFmtId="0" fontId="19" fillId="2" borderId="0" xfId="0" applyFont="1" applyFill="1" applyAlignment="1">
      <alignment wrapText="1"/>
    </xf>
    <xf numFmtId="0" fontId="20" fillId="2" borderId="0" xfId="0" applyFont="1" applyFill="1" applyAlignment="1">
      <alignment wrapText="1"/>
    </xf>
    <xf numFmtId="0" fontId="21" fillId="7" borderId="0" xfId="0" applyFont="1" applyFill="1" applyAlignment="1">
      <alignment wrapText="1"/>
    </xf>
    <xf numFmtId="0" fontId="22" fillId="7" borderId="0" xfId="0" applyFont="1" applyFill="1" applyAlignment="1">
      <alignment wrapText="1"/>
    </xf>
    <xf numFmtId="0" fontId="23" fillId="7" borderId="0" xfId="0" applyFont="1" applyFill="1" applyAlignment="1">
      <alignment vertical="top" wrapText="1"/>
    </xf>
    <xf numFmtId="0" fontId="2" fillId="3" borderId="0" xfId="0" applyFont="1" applyFill="1" applyAlignment="1">
      <alignment wrapText="1"/>
    </xf>
    <xf numFmtId="0" fontId="4" fillId="3" borderId="0" xfId="0" applyFont="1" applyFill="1" applyAlignment="1">
      <alignment wrapText="1"/>
    </xf>
    <xf numFmtId="0" fontId="0" fillId="0" borderId="0" xfId="0" applyFont="1" applyAlignment="1"/>
    <xf numFmtId="0" fontId="0" fillId="9" borderId="0" xfId="0" applyFont="1" applyFill="1" applyAlignment="1"/>
    <xf numFmtId="0" fontId="26" fillId="9" borderId="0" xfId="0" applyFont="1" applyFill="1" applyAlignment="1"/>
    <xf numFmtId="0" fontId="28" fillId="9" borderId="0" xfId="1" applyFont="1" applyFill="1" applyAlignment="1"/>
    <xf numFmtId="0" fontId="27" fillId="9" borderId="0" xfId="0" applyFont="1" applyFill="1" applyAlignment="1"/>
    <xf numFmtId="0" fontId="24" fillId="9" borderId="0" xfId="1" applyFill="1" applyAlignment="1"/>
    <xf numFmtId="0" fontId="30" fillId="0" borderId="0" xfId="0" applyFont="1" applyAlignment="1">
      <alignment horizontal="left" vertical="center"/>
    </xf>
    <xf numFmtId="0" fontId="31" fillId="3" borderId="0" xfId="0" applyFont="1" applyFill="1" applyAlignment="1">
      <alignment wrapText="1"/>
    </xf>
    <xf numFmtId="0" fontId="32" fillId="3" borderId="0" xfId="0" applyFont="1" applyFill="1" applyAlignment="1">
      <alignment wrapText="1"/>
    </xf>
    <xf numFmtId="0" fontId="33" fillId="3" borderId="0" xfId="0" applyFont="1" applyFill="1" applyAlignment="1">
      <alignment wrapText="1"/>
    </xf>
    <xf numFmtId="0" fontId="31" fillId="3" borderId="0" xfId="0" applyFont="1" applyFill="1" applyAlignment="1">
      <alignment horizontal="left"/>
    </xf>
    <xf numFmtId="0" fontId="32" fillId="0" borderId="0" xfId="0" applyFont="1" applyAlignment="1"/>
    <xf numFmtId="0" fontId="31" fillId="3" borderId="0" xfId="0" applyFont="1" applyFill="1" applyAlignment="1">
      <alignment vertical="top" wrapText="1"/>
    </xf>
    <xf numFmtId="0" fontId="32" fillId="3" borderId="0" xfId="0" applyFont="1" applyFill="1" applyAlignment="1">
      <alignment vertical="top" wrapText="1"/>
    </xf>
    <xf numFmtId="0" fontId="33" fillId="3" borderId="0" xfId="0" applyFont="1" applyFill="1" applyAlignment="1">
      <alignment vertical="top" wrapText="1"/>
    </xf>
    <xf numFmtId="0" fontId="34" fillId="3" borderId="0" xfId="0" applyFont="1" applyFill="1" applyAlignment="1">
      <alignment vertical="top" wrapText="1"/>
    </xf>
    <xf numFmtId="0" fontId="31" fillId="2" borderId="0" xfId="0" applyFont="1" applyFill="1" applyAlignment="1">
      <alignment vertical="top" wrapText="1"/>
    </xf>
    <xf numFmtId="0" fontId="32" fillId="2" borderId="0" xfId="0" applyFont="1" applyFill="1" applyAlignment="1">
      <alignment vertical="top" wrapText="1"/>
    </xf>
    <xf numFmtId="0" fontId="33" fillId="2" borderId="0" xfId="0" applyFont="1" applyFill="1" applyAlignment="1">
      <alignment vertical="top" wrapText="1"/>
    </xf>
    <xf numFmtId="0" fontId="35" fillId="3" borderId="0" xfId="0" applyFont="1" applyFill="1" applyAlignment="1">
      <alignment vertical="top" wrapText="1"/>
    </xf>
    <xf numFmtId="0" fontId="34" fillId="2" borderId="0" xfId="0" applyFont="1" applyFill="1" applyAlignment="1">
      <alignment vertical="top" wrapText="1"/>
    </xf>
    <xf numFmtId="0" fontId="36" fillId="3" borderId="0" xfId="0" applyFont="1" applyFill="1" applyAlignment="1">
      <alignment vertical="top" wrapText="1"/>
    </xf>
    <xf numFmtId="0" fontId="36" fillId="2" borderId="0" xfId="0" applyFont="1" applyFill="1" applyAlignment="1">
      <alignment vertical="top" wrapText="1"/>
    </xf>
    <xf numFmtId="0" fontId="33" fillId="2" borderId="0" xfId="0" applyFont="1" applyFill="1" applyAlignment="1">
      <alignment vertical="top"/>
    </xf>
    <xf numFmtId="0" fontId="33" fillId="3" borderId="0" xfId="0" applyFont="1" applyFill="1" applyAlignment="1">
      <alignment vertical="top"/>
    </xf>
    <xf numFmtId="0" fontId="37" fillId="2" borderId="0" xfId="0" applyFont="1" applyFill="1" applyAlignment="1">
      <alignment vertical="top" wrapText="1"/>
    </xf>
    <xf numFmtId="0" fontId="31" fillId="2" borderId="0" xfId="0" applyFont="1" applyFill="1" applyAlignment="1">
      <alignment wrapText="1"/>
    </xf>
    <xf numFmtId="0" fontId="32" fillId="2" borderId="0" xfId="0" applyFont="1" applyFill="1" applyAlignment="1">
      <alignment wrapText="1"/>
    </xf>
    <xf numFmtId="0" fontId="33" fillId="2" borderId="0" xfId="0" applyFont="1" applyFill="1" applyAlignment="1">
      <alignment wrapText="1"/>
    </xf>
    <xf numFmtId="0" fontId="36" fillId="2" borderId="0" xfId="0" applyFont="1" applyFill="1" applyAlignment="1">
      <alignment wrapText="1"/>
    </xf>
    <xf numFmtId="0" fontId="33" fillId="3" borderId="0" xfId="0" applyFont="1" applyFill="1" applyAlignment="1"/>
    <xf numFmtId="0" fontId="33" fillId="3" borderId="0" xfId="0" applyFont="1" applyFill="1"/>
    <xf numFmtId="0" fontId="37" fillId="3" borderId="0" xfId="0" applyFont="1" applyFill="1" applyAlignment="1">
      <alignment vertical="top" wrapText="1"/>
    </xf>
    <xf numFmtId="0" fontId="36" fillId="3" borderId="0" xfId="0" applyFont="1" applyFill="1" applyAlignment="1"/>
    <xf numFmtId="0" fontId="32" fillId="3" borderId="0" xfId="0" applyFont="1" applyFill="1" applyAlignment="1">
      <alignment horizontal="left"/>
    </xf>
    <xf numFmtId="0" fontId="32" fillId="2" borderId="0" xfId="0" applyFont="1" applyFill="1" applyAlignment="1">
      <alignment horizontal="left"/>
    </xf>
    <xf numFmtId="0" fontId="33" fillId="2" borderId="0" xfId="0" applyFont="1" applyFill="1"/>
    <xf numFmtId="0" fontId="35" fillId="2" borderId="0" xfId="0" applyFont="1" applyFill="1" applyAlignment="1">
      <alignment vertical="top" wrapText="1"/>
    </xf>
    <xf numFmtId="0" fontId="40" fillId="2" borderId="0" xfId="0" applyFont="1" applyFill="1" applyAlignment="1">
      <alignment vertical="top" wrapText="1"/>
    </xf>
    <xf numFmtId="0" fontId="36" fillId="2" borderId="0" xfId="0" applyFont="1" applyFill="1" applyAlignment="1"/>
    <xf numFmtId="0" fontId="33" fillId="2" borderId="0" xfId="0" applyFont="1" applyFill="1" applyAlignment="1"/>
    <xf numFmtId="0" fontId="36" fillId="3" borderId="0" xfId="0" applyFont="1" applyFill="1" applyAlignment="1">
      <alignment wrapText="1"/>
    </xf>
    <xf numFmtId="0" fontId="41" fillId="2" borderId="0" xfId="1" applyFont="1" applyFill="1" applyAlignment="1">
      <alignment vertical="top" wrapText="1"/>
    </xf>
    <xf numFmtId="0" fontId="33" fillId="2" borderId="0" xfId="0" applyFont="1" applyFill="1" applyAlignment="1">
      <alignment horizontal="left" vertical="center" wrapText="1"/>
    </xf>
    <xf numFmtId="0" fontId="32" fillId="0" borderId="0" xfId="0" applyFont="1" applyAlignment="1">
      <alignment horizontal="left" vertical="center"/>
    </xf>
    <xf numFmtId="0" fontId="31" fillId="7" borderId="0" xfId="0" applyFont="1" applyFill="1" applyAlignment="1">
      <alignment vertical="top" wrapText="1"/>
    </xf>
    <xf numFmtId="0" fontId="32" fillId="7" borderId="0" xfId="0" applyFont="1" applyFill="1" applyAlignment="1">
      <alignment vertical="top" wrapText="1"/>
    </xf>
    <xf numFmtId="0" fontId="33" fillId="7" borderId="0" xfId="0" applyFont="1" applyFill="1" applyAlignment="1">
      <alignment vertical="top" wrapText="1"/>
    </xf>
    <xf numFmtId="0" fontId="36" fillId="7" borderId="0" xfId="0" applyFont="1" applyFill="1" applyAlignment="1">
      <alignment vertical="top" wrapText="1"/>
    </xf>
    <xf numFmtId="0" fontId="33" fillId="7" borderId="0" xfId="0" applyFont="1" applyFill="1" applyAlignment="1">
      <alignment vertical="top"/>
    </xf>
    <xf numFmtId="0" fontId="37" fillId="7" borderId="0" xfId="0" applyFont="1" applyFill="1" applyAlignment="1">
      <alignment vertical="top" wrapText="1"/>
    </xf>
    <xf numFmtId="0" fontId="33" fillId="7" borderId="0" xfId="0" applyFont="1" applyFill="1" applyAlignment="1">
      <alignment wrapText="1"/>
    </xf>
    <xf numFmtId="0" fontId="36" fillId="7" borderId="0" xfId="0" applyFont="1" applyFill="1" applyAlignment="1"/>
    <xf numFmtId="0" fontId="33" fillId="7" borderId="0" xfId="0" applyFont="1" applyFill="1" applyAlignment="1"/>
    <xf numFmtId="0" fontId="33" fillId="7" borderId="0" xfId="0" applyFont="1" applyFill="1"/>
    <xf numFmtId="0" fontId="29" fillId="4" borderId="0" xfId="0" applyFont="1" applyFill="1" applyAlignment="1">
      <alignment vertical="center" wrapText="1"/>
    </xf>
    <xf numFmtId="0" fontId="30" fillId="0" borderId="0" xfId="0" applyFont="1" applyAlignment="1">
      <alignment vertical="center"/>
    </xf>
    <xf numFmtId="0" fontId="33" fillId="5" borderId="0" xfId="0" applyFont="1" applyFill="1" applyAlignment="1">
      <alignment vertical="center" wrapText="1"/>
    </xf>
    <xf numFmtId="0" fontId="29" fillId="5" borderId="0" xfId="0" applyFont="1" applyFill="1" applyAlignment="1">
      <alignment vertical="center" wrapText="1"/>
    </xf>
    <xf numFmtId="0" fontId="32" fillId="0" borderId="0" xfId="0" applyFont="1" applyAlignment="1">
      <alignment vertical="center"/>
    </xf>
    <xf numFmtId="0" fontId="31" fillId="6" borderId="0" xfId="0" applyFont="1" applyFill="1" applyAlignment="1">
      <alignment vertical="top" wrapText="1"/>
    </xf>
    <xf numFmtId="0" fontId="32" fillId="6" borderId="0" xfId="0" applyFont="1" applyFill="1" applyAlignment="1">
      <alignment vertical="top" wrapText="1"/>
    </xf>
    <xf numFmtId="0" fontId="33" fillId="6" borderId="0" xfId="0" applyFont="1" applyFill="1" applyAlignment="1">
      <alignment vertical="top" wrapText="1"/>
    </xf>
    <xf numFmtId="0" fontId="34" fillId="6" borderId="0" xfId="0" applyFont="1" applyFill="1" applyAlignment="1">
      <alignment vertical="top" wrapText="1"/>
    </xf>
    <xf numFmtId="0" fontId="31" fillId="6" borderId="0" xfId="0" applyFont="1" applyFill="1" applyAlignment="1">
      <alignment wrapText="1"/>
    </xf>
    <xf numFmtId="0" fontId="32" fillId="6" borderId="0" xfId="0" applyFont="1" applyFill="1" applyAlignment="1">
      <alignment wrapText="1"/>
    </xf>
    <xf numFmtId="0" fontId="33" fillId="6" borderId="0" xfId="0" applyFont="1" applyFill="1" applyAlignment="1">
      <alignment wrapText="1"/>
    </xf>
    <xf numFmtId="0" fontId="36" fillId="6" borderId="0" xfId="0" applyFont="1" applyFill="1" applyAlignment="1">
      <alignment vertical="top" wrapText="1"/>
    </xf>
    <xf numFmtId="0" fontId="33" fillId="6" borderId="0" xfId="0" applyFont="1" applyFill="1" applyAlignment="1">
      <alignment vertical="top"/>
    </xf>
    <xf numFmtId="0" fontId="35" fillId="6" borderId="0" xfId="0" applyFont="1" applyFill="1" applyAlignment="1">
      <alignment vertical="top" wrapText="1"/>
    </xf>
    <xf numFmtId="0" fontId="33" fillId="6" borderId="0" xfId="0" applyFont="1" applyFill="1"/>
    <xf numFmtId="0" fontId="37" fillId="6" borderId="0" xfId="0" applyFont="1" applyFill="1" applyAlignment="1">
      <alignment vertical="top" wrapText="1"/>
    </xf>
    <xf numFmtId="0" fontId="32" fillId="6" borderId="0" xfId="0" applyFont="1" applyFill="1" applyAlignment="1">
      <alignment horizontal="left"/>
    </xf>
    <xf numFmtId="0" fontId="29" fillId="6" borderId="0" xfId="0" applyFont="1" applyFill="1" applyAlignment="1">
      <alignment vertical="top" wrapText="1"/>
    </xf>
    <xf numFmtId="0" fontId="36" fillId="6" borderId="0" xfId="0" applyFont="1" applyFill="1" applyAlignment="1"/>
    <xf numFmtId="0" fontId="33" fillId="6" borderId="0" xfId="0" applyFont="1" applyFill="1" applyAlignment="1"/>
    <xf numFmtId="0" fontId="36" fillId="6" borderId="0" xfId="0" applyFont="1" applyFill="1" applyAlignment="1">
      <alignment wrapText="1"/>
    </xf>
    <xf numFmtId="0" fontId="3" fillId="2" borderId="0" xfId="0" applyFont="1" applyFill="1" applyAlignment="1">
      <alignment wrapText="1"/>
    </xf>
    <xf numFmtId="0" fontId="3" fillId="2" borderId="0" xfId="0" applyFont="1" applyFill="1" applyAlignment="1">
      <alignment horizontal="left"/>
    </xf>
    <xf numFmtId="0" fontId="10" fillId="3" borderId="0" xfId="0" applyFont="1" applyFill="1" applyAlignment="1">
      <alignment wrapText="1"/>
    </xf>
    <xf numFmtId="0" fontId="29" fillId="8" borderId="0" xfId="0" applyFont="1" applyFill="1" applyAlignment="1">
      <alignment horizontal="left" vertical="center" wrapText="1"/>
    </xf>
    <xf numFmtId="0" fontId="42" fillId="7" borderId="0" xfId="0" applyFont="1" applyFill="1" applyAlignment="1">
      <alignment vertical="top" wrapText="1"/>
    </xf>
    <xf numFmtId="0" fontId="42" fillId="2" borderId="0" xfId="0" applyFont="1" applyFill="1" applyAlignment="1">
      <alignment vertical="top" wrapText="1"/>
    </xf>
  </cellXfs>
  <cellStyles count="9">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Link" xfId="1"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43</xdr:row>
      <xdr:rowOff>0</xdr:rowOff>
    </xdr:from>
    <xdr:to>
      <xdr:col>18</xdr:col>
      <xdr:colOff>220980</xdr:colOff>
      <xdr:row>46</xdr:row>
      <xdr:rowOff>59690</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8000" y="5397500"/>
          <a:ext cx="1871980" cy="516890"/>
        </a:xfrm>
        <a:prstGeom prst="rect">
          <a:avLst/>
        </a:prstGeom>
      </xdr:spPr>
    </xdr:pic>
    <xdr:clientData/>
  </xdr:twoCellAnchor>
  <xdr:twoCellAnchor>
    <xdr:from>
      <xdr:col>0</xdr:col>
      <xdr:colOff>0</xdr:colOff>
      <xdr:row>1</xdr:row>
      <xdr:rowOff>50800</xdr:rowOff>
    </xdr:from>
    <xdr:to>
      <xdr:col>9</xdr:col>
      <xdr:colOff>38100</xdr:colOff>
      <xdr:row>22</xdr:row>
      <xdr:rowOff>161925</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0" y="412750"/>
          <a:ext cx="6781800" cy="351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latin typeface="Abadi MT Condensed Light"/>
              <a:cs typeface="Abadi MT Condensed Light"/>
            </a:rPr>
            <a:t>[ENG]</a:t>
          </a:r>
        </a:p>
        <a:p>
          <a:r>
            <a:rPr lang="en-US" sz="1200" b="1">
              <a:latin typeface="Abadi MT Condensed Light"/>
              <a:cs typeface="Abadi MT Condensed Light"/>
            </a:rPr>
            <a:t>CITY WORKS RESOURCES INVENTORY  - HOW-TO GUIDE</a:t>
          </a:r>
        </a:p>
        <a:p>
          <a:endParaRPr lang="en-US" sz="1100">
            <a:latin typeface="Abadi MT Condensed Light"/>
            <a:cs typeface="Abadi MT Condensed Light"/>
          </a:endParaRPr>
        </a:p>
        <a:p>
          <a:r>
            <a:rPr lang="en-US" sz="1100" b="1">
              <a:latin typeface="Abadi MT Condensed Light"/>
              <a:cs typeface="Abadi MT Condensed Light"/>
            </a:rPr>
            <a:t>WHAT IS THE CITY WORKS RESOURCES INVENTORY</a:t>
          </a:r>
        </a:p>
        <a:p>
          <a:endParaRPr lang="en-US" sz="1100">
            <a:latin typeface="Abadi MT Condensed Light"/>
            <a:cs typeface="Abadi MT Condensed Light"/>
          </a:endParaRPr>
        </a:p>
        <a:p>
          <a:r>
            <a:rPr lang="en-US" sz="1100">
              <a:latin typeface="Abadi MT Condensed Light"/>
              <a:cs typeface="Abadi MT Condensed Light"/>
            </a:rPr>
            <a:t>The City WORKS Resources Inventory is a database of over 300 resources, including a vast range of tools such as relevant publications, guidance documents, useful links, websites, stand-alone tools among other types of resource from a wide range of organizations and institutions. </a:t>
          </a:r>
        </a:p>
        <a:p>
          <a:endParaRPr lang="en-US" sz="1100">
            <a:latin typeface="Abadi MT Condensed Light"/>
            <a:cs typeface="Abadi MT Condensed Light"/>
          </a:endParaRPr>
        </a:p>
        <a:p>
          <a:r>
            <a:rPr lang="en-US" sz="1100">
              <a:latin typeface="Abadi MT Condensed Light"/>
              <a:cs typeface="Abadi MT Condensed Light"/>
            </a:rPr>
            <a:t>The City WORKS Resources Inventory figures as one of the products of City WORKS, and should function as an inventory of relevant resources for development practitioners (such as advisors, urban planners, consultants) who accompany local governments in connecting local action to global agendas.</a:t>
          </a:r>
        </a:p>
        <a:p>
          <a:endParaRPr lang="en-US" sz="1100">
            <a:latin typeface="Abadi MT Condensed Light"/>
            <a:cs typeface="Abadi MT Condensed Light"/>
          </a:endParaRPr>
        </a:p>
        <a:p>
          <a:r>
            <a:rPr lang="en-US" sz="1100">
              <a:latin typeface="Abadi MT Condensed Light"/>
              <a:cs typeface="Abadi MT Condensed Light"/>
            </a:rPr>
            <a:t>It is a living document, and aims to be regularly update with new resources. You may notice that some categories or sections have yet to be completed.</a:t>
          </a:r>
        </a:p>
        <a:p>
          <a:endParaRPr lang="en-US" sz="1100">
            <a:latin typeface="Abadi MT Condensed Light"/>
            <a:cs typeface="Abadi MT Condensed Light"/>
          </a:endParaRPr>
        </a:p>
        <a:p>
          <a:r>
            <a:rPr lang="en-US" sz="1100" b="1">
              <a:latin typeface="Abadi MT Condensed Light"/>
              <a:cs typeface="Abadi MT Condensed Light"/>
            </a:rPr>
            <a:t>HOW TO USE THE RESOURCES INVENTORY</a:t>
          </a:r>
        </a:p>
        <a:p>
          <a:endParaRPr lang="en-US" sz="1100">
            <a:latin typeface="Abadi MT Condensed Light"/>
            <a:cs typeface="Abadi MT Condensed Light"/>
          </a:endParaRPr>
        </a:p>
        <a:p>
          <a:r>
            <a:rPr lang="en-US" sz="1100">
              <a:latin typeface="Abadi MT Condensed Light"/>
              <a:cs typeface="Abadi MT Condensed Light"/>
            </a:rPr>
            <a:t>The City WORKS Resources Inventory is a database in the excel format with the following sheets: </a:t>
          </a:r>
        </a:p>
        <a:p>
          <a:endParaRPr lang="en-US" sz="1100"/>
        </a:p>
      </xdr:txBody>
    </xdr:sp>
    <xdr:clientData/>
  </xdr:twoCellAnchor>
  <xdr:twoCellAnchor>
    <xdr:from>
      <xdr:col>0</xdr:col>
      <xdr:colOff>12700</xdr:colOff>
      <xdr:row>28</xdr:row>
      <xdr:rowOff>25400</xdr:rowOff>
    </xdr:from>
    <xdr:to>
      <xdr:col>9</xdr:col>
      <xdr:colOff>12700</xdr:colOff>
      <xdr:row>60</xdr:row>
      <xdr:rowOff>50800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700" y="4889500"/>
          <a:ext cx="8077200" cy="492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badi MT Condensed Light"/>
              <a:cs typeface="Abadi MT Condensed Light"/>
            </a:rPr>
            <a:t>Each category on sheets 01, 02. 03 &amp; 04 can be filtered in order to narrow the search, by clicking on the arrow, and then selecting filter categories:</a:t>
          </a:r>
          <a:r>
            <a:rPr lang="en-US" sz="1100" baseline="0">
              <a:latin typeface="Abadi MT Condensed Light"/>
              <a:cs typeface="Abadi MT Condensed Light"/>
            </a:rPr>
            <a:t> </a:t>
          </a:r>
          <a:r>
            <a:rPr lang="en-US" sz="1100">
              <a:latin typeface="Abadi MT Condensed Light"/>
              <a:cs typeface="Abadi MT Condensed Light"/>
            </a:rPr>
            <a:t> </a:t>
          </a:r>
        </a:p>
      </xdr:txBody>
    </xdr:sp>
    <xdr:clientData/>
  </xdr:twoCellAnchor>
  <xdr:twoCellAnchor editAs="oneCell">
    <xdr:from>
      <xdr:col>1</xdr:col>
      <xdr:colOff>1092200</xdr:colOff>
      <xdr:row>31</xdr:row>
      <xdr:rowOff>76200</xdr:rowOff>
    </xdr:from>
    <xdr:to>
      <xdr:col>8</xdr:col>
      <xdr:colOff>698500</xdr:colOff>
      <xdr:row>60</xdr:row>
      <xdr:rowOff>88900</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0" y="5245100"/>
          <a:ext cx="6172200" cy="4457700"/>
        </a:xfrm>
        <a:prstGeom prst="rect">
          <a:avLst/>
        </a:prstGeom>
        <a:noFill/>
        <a:ln>
          <a:noFill/>
        </a:ln>
      </xdr:spPr>
    </xdr:pic>
    <xdr:clientData/>
  </xdr:twoCellAnchor>
  <xdr:twoCellAnchor>
    <xdr:from>
      <xdr:col>5</xdr:col>
      <xdr:colOff>508000</xdr:colOff>
      <xdr:row>40</xdr:row>
      <xdr:rowOff>63500</xdr:rowOff>
    </xdr:from>
    <xdr:to>
      <xdr:col>6</xdr:col>
      <xdr:colOff>88900</xdr:colOff>
      <xdr:row>43</xdr:row>
      <xdr:rowOff>0</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4902200" y="6604000"/>
          <a:ext cx="406400" cy="4191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5</xdr:col>
      <xdr:colOff>762000</xdr:colOff>
      <xdr:row>50</xdr:row>
      <xdr:rowOff>139700</xdr:rowOff>
    </xdr:from>
    <xdr:to>
      <xdr:col>8</xdr:col>
      <xdr:colOff>546100</xdr:colOff>
      <xdr:row>53</xdr:row>
      <xdr:rowOff>50800</xdr:rowOff>
    </xdr:to>
    <xdr:sp macro="" textlink="">
      <xdr:nvSpPr>
        <xdr:cNvPr id="20" name="Oval 19">
          <a:extLst>
            <a:ext uri="{FF2B5EF4-FFF2-40B4-BE49-F238E27FC236}">
              <a16:creationId xmlns:a16="http://schemas.microsoft.com/office/drawing/2014/main" id="{00000000-0008-0000-0000-000014000000}"/>
            </a:ext>
          </a:extLst>
        </xdr:cNvPr>
        <xdr:cNvSpPr/>
      </xdr:nvSpPr>
      <xdr:spPr>
        <a:xfrm>
          <a:off x="5156200" y="8229600"/>
          <a:ext cx="2260600" cy="3683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9</xdr:col>
      <xdr:colOff>50800</xdr:colOff>
      <xdr:row>1</xdr:row>
      <xdr:rowOff>50800</xdr:rowOff>
    </xdr:from>
    <xdr:to>
      <xdr:col>19</xdr:col>
      <xdr:colOff>3175</xdr:colOff>
      <xdr:row>22</xdr:row>
      <xdr:rowOff>85725</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794500" y="412750"/>
          <a:ext cx="7981950" cy="343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latin typeface="Abadi MT Condensed Light"/>
              <a:cs typeface="Abadi MT Condensed Light"/>
            </a:rPr>
            <a:t>[ESP]</a:t>
          </a:r>
        </a:p>
        <a:p>
          <a:r>
            <a:rPr lang="en-US" sz="1200" b="1">
              <a:latin typeface="Abadi MT Condensed Light"/>
              <a:cs typeface="Abadi MT Condensed Light"/>
            </a:rPr>
            <a:t>INVENTARIO DE CITY</a:t>
          </a:r>
          <a:r>
            <a:rPr lang="en-US" sz="1200" b="1" baseline="0">
              <a:latin typeface="Abadi MT Condensed Light"/>
              <a:cs typeface="Abadi MT Condensed Light"/>
            </a:rPr>
            <a:t> WORKS </a:t>
          </a:r>
          <a:r>
            <a:rPr lang="en-US" sz="1200" b="1">
              <a:latin typeface="Abadi MT Condensed Light"/>
              <a:cs typeface="Abadi MT Condensed Light"/>
            </a:rPr>
            <a:t>- UNA GUÍA PRÁCTICA</a:t>
          </a:r>
        </a:p>
        <a:p>
          <a:endParaRPr lang="en-US" sz="1100" b="1">
            <a:latin typeface="Abadi MT Condensed Light"/>
            <a:cs typeface="Abadi MT Condensed Light"/>
          </a:endParaRPr>
        </a:p>
        <a:p>
          <a:r>
            <a:rPr lang="en-US" sz="1100" b="1">
              <a:latin typeface="Abadi MT Condensed Light"/>
              <a:cs typeface="Abadi MT Condensed Light"/>
            </a:rPr>
            <a:t>¿QUÉ ES EL INVENTARIO DE RECURSOS DE CITY WORKS?</a:t>
          </a:r>
        </a:p>
        <a:p>
          <a:endParaRPr lang="en-US" sz="1100" b="1">
            <a:latin typeface="Abadi MT Condensed Light"/>
            <a:cs typeface="Abadi MT Condensed Light"/>
          </a:endParaRPr>
        </a:p>
        <a:p>
          <a:r>
            <a:rPr lang="en-US" sz="1100" b="0">
              <a:latin typeface="Abadi MT Condensed Light"/>
              <a:cs typeface="Abadi MT Condensed Light"/>
            </a:rPr>
            <a:t>El Inventario de Recursos de City WORKS es una base de datos de más de 300 recursos, que incluye una amplia gama de herramientas como publicaciones relevantes, documentos de orientación, enlaces útiles, sitios web, herramientas independientes entre otros tipos de recursos de una amplia gama de organizaciones e instituciones. </a:t>
          </a:r>
        </a:p>
        <a:p>
          <a:endParaRPr lang="en-US" sz="1100" b="0">
            <a:latin typeface="Abadi MT Condensed Light"/>
            <a:cs typeface="Abadi MT Condensed Light"/>
          </a:endParaRPr>
        </a:p>
        <a:p>
          <a:r>
            <a:rPr lang="en-US" sz="1100" b="0">
              <a:latin typeface="Abadi MT Condensed Light"/>
              <a:cs typeface="Abadi MT Condensed Light"/>
            </a:rPr>
            <a:t>El Inventario de recursos de City WORKS figura como uno de los productos de City WORKS, y debería funcionar como un inventario de recursos pertinentes para los profesionales del desarrollo (como asesores, planificadores urbanos, consultores) que acompañan a los gobiernos locales en la conexión de la acción local con los programas mundiales.</a:t>
          </a:r>
        </a:p>
        <a:p>
          <a:endParaRPr lang="en-US" sz="1100" b="0">
            <a:latin typeface="Abadi MT Condensed Light"/>
            <a:cs typeface="Abadi MT Condensed Light"/>
          </a:endParaRPr>
        </a:p>
        <a:p>
          <a:r>
            <a:rPr lang="en-US" sz="1100" b="0">
              <a:latin typeface="Abadi MT Condensed Light"/>
              <a:cs typeface="Abadi MT Condensed Light"/>
            </a:rPr>
            <a:t>Es un documento vivo, y tiene por objeto ser actualizado regularmente con nuevos recursos. Es posible que note que algunas categorías o secciones aún no se han completado</a:t>
          </a:r>
          <a:r>
            <a:rPr lang="en-US" sz="1100" b="1">
              <a:latin typeface="Abadi MT Condensed Light"/>
              <a:cs typeface="Abadi MT Condensed Light"/>
            </a:rPr>
            <a:t>.</a:t>
          </a:r>
        </a:p>
        <a:p>
          <a:endParaRPr lang="en-US" sz="1100" b="1">
            <a:latin typeface="Abadi MT Condensed Light"/>
            <a:cs typeface="Abadi MT Condensed Light"/>
          </a:endParaRPr>
        </a:p>
        <a:p>
          <a:r>
            <a:rPr lang="en-US" sz="1100" b="1">
              <a:latin typeface="Abadi MT Condensed Light"/>
              <a:cs typeface="Abadi MT Condensed Light"/>
            </a:rPr>
            <a:t>CÓMO UTILIZAR EL INVENTARIO</a:t>
          </a:r>
        </a:p>
        <a:p>
          <a:endParaRPr lang="en-US" sz="1100" b="1">
            <a:latin typeface="Abadi MT Condensed Light"/>
            <a:cs typeface="Abadi MT Condensed Light"/>
          </a:endParaRPr>
        </a:p>
        <a:p>
          <a:r>
            <a:rPr lang="en-US" sz="1100" b="0">
              <a:latin typeface="Abadi MT Condensed Light"/>
              <a:cs typeface="Abadi MT Condensed Light"/>
            </a:rPr>
            <a:t>El Inventario de Recursos de City WORKS es una base de datos en formato excel con las siguientes hojas:</a:t>
          </a:r>
        </a:p>
        <a:p>
          <a:endParaRPr lang="en-US" sz="1100"/>
        </a:p>
      </xdr:txBody>
    </xdr:sp>
    <xdr:clientData/>
  </xdr:twoCellAnchor>
  <xdr:twoCellAnchor>
    <xdr:from>
      <xdr:col>9</xdr:col>
      <xdr:colOff>38100</xdr:colOff>
      <xdr:row>28</xdr:row>
      <xdr:rowOff>38100</xdr:rowOff>
    </xdr:from>
    <xdr:to>
      <xdr:col>18</xdr:col>
      <xdr:colOff>685800</xdr:colOff>
      <xdr:row>60</xdr:row>
      <xdr:rowOff>63500</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8115300" y="4902200"/>
          <a:ext cx="8077200" cy="492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badi MT Condensed Light"/>
              <a:cs typeface="Abadi MT Condensed Light"/>
            </a:rPr>
            <a:t>Cada categoría de las hojas 01, 02, 03 y 04 puede ser filtrada para ajustar la búsqueda, haciendo clic en la flecha, y luego seleccionando las categorías de filtro:</a:t>
          </a:r>
          <a:r>
            <a:rPr lang="en-US" sz="1100" baseline="0">
              <a:latin typeface="Abadi MT Condensed Light"/>
              <a:cs typeface="Abadi MT Condensed Light"/>
            </a:rPr>
            <a:t> </a:t>
          </a:r>
          <a:r>
            <a:rPr lang="en-US" sz="1100">
              <a:latin typeface="Abadi MT Condensed Light"/>
              <a:cs typeface="Abadi MT Condensed Light"/>
            </a:rPr>
            <a:t> </a:t>
          </a:r>
        </a:p>
      </xdr:txBody>
    </xdr:sp>
    <xdr:clientData/>
  </xdr:twoCellAnchor>
  <xdr:twoCellAnchor editAs="oneCell">
    <xdr:from>
      <xdr:col>10</xdr:col>
      <xdr:colOff>1473200</xdr:colOff>
      <xdr:row>31</xdr:row>
      <xdr:rowOff>25400</xdr:rowOff>
    </xdr:from>
    <xdr:to>
      <xdr:col>18</xdr:col>
      <xdr:colOff>139700</xdr:colOff>
      <xdr:row>60</xdr:row>
      <xdr:rowOff>38100</xdr:rowOff>
    </xdr:to>
    <xdr:pic>
      <xdr:nvPicPr>
        <xdr:cNvPr id="40" name="Picture 39">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4900" y="5194300"/>
          <a:ext cx="6172200" cy="4457700"/>
        </a:xfrm>
        <a:prstGeom prst="rect">
          <a:avLst/>
        </a:prstGeom>
        <a:noFill/>
        <a:ln>
          <a:noFill/>
        </a:ln>
      </xdr:spPr>
    </xdr:pic>
    <xdr:clientData/>
  </xdr:twoCellAnchor>
  <xdr:twoCellAnchor>
    <xdr:from>
      <xdr:col>15</xdr:col>
      <xdr:colOff>279400</xdr:colOff>
      <xdr:row>50</xdr:row>
      <xdr:rowOff>63500</xdr:rowOff>
    </xdr:from>
    <xdr:to>
      <xdr:col>18</xdr:col>
      <xdr:colOff>63500</xdr:colOff>
      <xdr:row>52</xdr:row>
      <xdr:rowOff>127000</xdr:rowOff>
    </xdr:to>
    <xdr:sp macro="" textlink="">
      <xdr:nvSpPr>
        <xdr:cNvPr id="42" name="Oval 41">
          <a:extLst>
            <a:ext uri="{FF2B5EF4-FFF2-40B4-BE49-F238E27FC236}">
              <a16:creationId xmlns:a16="http://schemas.microsoft.com/office/drawing/2014/main" id="{00000000-0008-0000-0000-00002A000000}"/>
            </a:ext>
          </a:extLst>
        </xdr:cNvPr>
        <xdr:cNvSpPr/>
      </xdr:nvSpPr>
      <xdr:spPr>
        <a:xfrm>
          <a:off x="13830300" y="8153400"/>
          <a:ext cx="2260600" cy="3683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0</xdr:col>
      <xdr:colOff>0</xdr:colOff>
      <xdr:row>0</xdr:row>
      <xdr:rowOff>25400</xdr:rowOff>
    </xdr:from>
    <xdr:to>
      <xdr:col>18</xdr:col>
      <xdr:colOff>127000</xdr:colOff>
      <xdr:row>0</xdr:row>
      <xdr:rowOff>355600</xdr:rowOff>
    </xdr:to>
    <xdr:grpSp>
      <xdr:nvGrpSpPr>
        <xdr:cNvPr id="43" name="Gruppieren 29">
          <a:extLst>
            <a:ext uri="{FF2B5EF4-FFF2-40B4-BE49-F238E27FC236}">
              <a16:creationId xmlns:a16="http://schemas.microsoft.com/office/drawing/2014/main" id="{00000000-0008-0000-0000-00002B000000}"/>
            </a:ext>
          </a:extLst>
        </xdr:cNvPr>
        <xdr:cNvGrpSpPr/>
      </xdr:nvGrpSpPr>
      <xdr:grpSpPr>
        <a:xfrm>
          <a:off x="0" y="25400"/>
          <a:ext cx="14176375" cy="330200"/>
          <a:chOff x="0" y="0"/>
          <a:chExt cx="12801601" cy="349253"/>
        </a:xfrm>
      </xdr:grpSpPr>
      <xdr:grpSp>
        <xdr:nvGrpSpPr>
          <xdr:cNvPr id="44" name="Gruppieren 16">
            <a:extLst>
              <a:ext uri="{FF2B5EF4-FFF2-40B4-BE49-F238E27FC236}">
                <a16:creationId xmlns:a16="http://schemas.microsoft.com/office/drawing/2014/main" id="{00000000-0008-0000-0000-00002C000000}"/>
              </a:ext>
            </a:extLst>
          </xdr:cNvPr>
          <xdr:cNvGrpSpPr/>
        </xdr:nvGrpSpPr>
        <xdr:grpSpPr>
          <a:xfrm>
            <a:off x="3549650" y="0"/>
            <a:ext cx="9251951" cy="342902"/>
            <a:chOff x="3549650" y="0"/>
            <a:chExt cx="9251951" cy="342902"/>
          </a:xfrm>
        </xdr:grpSpPr>
        <xdr:pic>
          <xdr:nvPicPr>
            <xdr:cNvPr id="48" name="Grafik 1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3549650" y="25402"/>
              <a:ext cx="1615338" cy="317500"/>
            </a:xfrm>
            <a:prstGeom prst="rect">
              <a:avLst/>
            </a:prstGeom>
          </xdr:spPr>
        </xdr:pic>
        <xdr:pic>
          <xdr:nvPicPr>
            <xdr:cNvPr id="49" name="Grafik 1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5179805" y="19051"/>
              <a:ext cx="1445362" cy="317500"/>
            </a:xfrm>
            <a:prstGeom prst="rect">
              <a:avLst/>
            </a:prstGeom>
          </xdr:spPr>
        </xdr:pic>
        <xdr:pic>
          <xdr:nvPicPr>
            <xdr:cNvPr id="50" name="Grafik 1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6633634" y="19052"/>
              <a:ext cx="1615338" cy="317500"/>
            </a:xfrm>
            <a:prstGeom prst="rect">
              <a:avLst/>
            </a:prstGeom>
          </xdr:spPr>
        </xdr:pic>
        <xdr:pic>
          <xdr:nvPicPr>
            <xdr:cNvPr id="51" name="Grafik 2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8263789" y="12701"/>
              <a:ext cx="1445362" cy="317500"/>
            </a:xfrm>
            <a:prstGeom prst="rect">
              <a:avLst/>
            </a:prstGeom>
          </xdr:spPr>
        </xdr:pic>
        <xdr:pic>
          <xdr:nvPicPr>
            <xdr:cNvPr id="52" name="Grafik 2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9726084" y="6351"/>
              <a:ext cx="1615338" cy="317500"/>
            </a:xfrm>
            <a:prstGeom prst="rect">
              <a:avLst/>
            </a:prstGeom>
          </xdr:spPr>
        </xdr:pic>
        <xdr:pic>
          <xdr:nvPicPr>
            <xdr:cNvPr id="53" name="Grafik 2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11356239" y="0"/>
              <a:ext cx="1445362" cy="317500"/>
            </a:xfrm>
            <a:prstGeom prst="rect">
              <a:avLst/>
            </a:prstGeom>
          </xdr:spPr>
        </xdr:pic>
      </xdr:grpSp>
      <xdr:pic>
        <xdr:nvPicPr>
          <xdr:cNvPr id="45" name="Grafik 23">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474133" y="31753"/>
            <a:ext cx="1615338" cy="317500"/>
          </a:xfrm>
          <a:prstGeom prst="rect">
            <a:avLst/>
          </a:prstGeom>
        </xdr:spPr>
      </xdr:pic>
      <xdr:pic>
        <xdr:nvPicPr>
          <xdr:cNvPr id="46" name="Grafik 24">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2104288" y="25402"/>
            <a:ext cx="1445362" cy="317500"/>
          </a:xfrm>
          <a:prstGeom prst="rect">
            <a:avLst/>
          </a:prstGeom>
        </xdr:spPr>
      </xdr:pic>
      <xdr:pic>
        <xdr:nvPicPr>
          <xdr:cNvPr id="47" name="Grafik 28">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3">
            <a:biLevel thresh="25000"/>
            <a:extLst>
              <a:ext uri="{28A0092B-C50C-407E-A947-70E740481C1C}">
                <a14:useLocalDpi xmlns:a14="http://schemas.microsoft.com/office/drawing/2010/main"/>
              </a:ext>
            </a:extLst>
          </a:blip>
          <a:srcRect l="69731" t="8810"/>
          <a:stretch/>
        </xdr:blipFill>
        <xdr:spPr>
          <a:xfrm>
            <a:off x="0" y="59725"/>
            <a:ext cx="488949" cy="289528"/>
          </a:xfrm>
          <a:prstGeom prst="rect">
            <a:avLst/>
          </a:prstGeom>
        </xdr:spPr>
      </xdr:pic>
    </xdr:grpSp>
    <xdr:clientData/>
  </xdr:twoCellAnchor>
  <xdr:twoCellAnchor>
    <xdr:from>
      <xdr:col>19</xdr:col>
      <xdr:colOff>3175</xdr:colOff>
      <xdr:row>1</xdr:row>
      <xdr:rowOff>38100</xdr:rowOff>
    </xdr:from>
    <xdr:to>
      <xdr:col>29</xdr:col>
      <xdr:colOff>711200</xdr:colOff>
      <xdr:row>22</xdr:row>
      <xdr:rowOff>47625</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4776450" y="400050"/>
          <a:ext cx="8575675" cy="340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latin typeface="Abadi MT Condensed Light"/>
              <a:cs typeface="Abadi MT Condensed Light"/>
            </a:rPr>
            <a:t>[FR]</a:t>
          </a:r>
        </a:p>
        <a:p>
          <a:r>
            <a:rPr lang="en-US" sz="1100" b="1">
              <a:latin typeface="Abadi MT Condensed Light"/>
              <a:cs typeface="Abadi MT Condensed Light"/>
            </a:rPr>
            <a:t>INVENTAIRE DES RESSOURCES DE CITY WORKS - GUIDE PRATIQUE</a:t>
          </a:r>
        </a:p>
        <a:p>
          <a:endParaRPr lang="en-US" sz="1100" b="1">
            <a:latin typeface="Abadi MT Condensed Light"/>
            <a:cs typeface="Abadi MT Condensed Light"/>
          </a:endParaRPr>
        </a:p>
        <a:p>
          <a:r>
            <a:rPr lang="en-US" sz="1100" b="1">
              <a:latin typeface="Abadi MT Condensed Light"/>
              <a:cs typeface="Abadi MT Condensed Light"/>
            </a:rPr>
            <a:t>QU'EST-CE QUE L'INVENTAIRE DES RESSOURCES DE CITY WORKS?</a:t>
          </a:r>
        </a:p>
        <a:p>
          <a:endParaRPr lang="en-US" sz="1100" b="1">
            <a:latin typeface="Abadi MT Condensed Light"/>
            <a:cs typeface="Abadi MT Condensed Light"/>
          </a:endParaRPr>
        </a:p>
        <a:p>
          <a:r>
            <a:rPr lang="en-US" sz="1100" b="0">
              <a:latin typeface="Abadi MT Condensed Light"/>
              <a:cs typeface="Abadi MT Condensed Light"/>
            </a:rPr>
            <a:t>L'inventaire des ressources de City WORKS est une base de données de plus de 300 ressources, comprenant une vaste gamme d'outils tels que des publications pertinentes, des documents d'orientation, des liens utiles, des sites web, des outils autonomes, parmi d'autres types de ressources provenant d'un large éventail d'organisations et d'institutions. </a:t>
          </a:r>
        </a:p>
        <a:p>
          <a:endParaRPr lang="en-US" sz="1100" b="0">
            <a:latin typeface="Abadi MT Condensed Light"/>
            <a:cs typeface="Abadi MT Condensed Light"/>
          </a:endParaRPr>
        </a:p>
        <a:p>
          <a:r>
            <a:rPr lang="en-US" sz="1100" b="0">
              <a:latin typeface="Abadi MT Condensed Light"/>
              <a:cs typeface="Abadi MT Condensed Light"/>
            </a:rPr>
            <a:t>L'inventaire des ressources de City WORKS figure parmi les produits de City WORKS, et devrait fonctionner comme un inventaire des ressources pertinentes pour les praticiens du développement (tels que les conseillers, les urbanistes, les consultants) qui accompagnent les gouvernements locaux dans la connexion de l'action locale aux agendas mondiaux.</a:t>
          </a:r>
        </a:p>
        <a:p>
          <a:endParaRPr lang="en-US" sz="1100" b="0">
            <a:latin typeface="Abadi MT Condensed Light"/>
            <a:cs typeface="Abadi MT Condensed Light"/>
          </a:endParaRPr>
        </a:p>
        <a:p>
          <a:r>
            <a:rPr lang="en-US" sz="1100" b="0">
              <a:latin typeface="Abadi MT Condensed Light"/>
              <a:cs typeface="Abadi MT Condensed Light"/>
            </a:rPr>
            <a:t>Il s'agit d'un document évolutif, qui doit être régulièrement mis à jour avec de nouvelles ressources. Vous remarquerez peut-être que certaines catégories ou sections n'ont pas encore été complétées.</a:t>
          </a:r>
        </a:p>
        <a:p>
          <a:endParaRPr lang="en-US" sz="1100" b="1">
            <a:latin typeface="Abadi MT Condensed Light"/>
            <a:cs typeface="Abadi MT Condensed Light"/>
          </a:endParaRPr>
        </a:p>
        <a:p>
          <a:r>
            <a:rPr lang="en-US" sz="1100" b="1">
              <a:latin typeface="Abadi MT Condensed Light"/>
              <a:cs typeface="Abadi MT Condensed Light"/>
            </a:rPr>
            <a:t>COMMENT UTILISER L'INVENTAIRE</a:t>
          </a:r>
        </a:p>
        <a:p>
          <a:endParaRPr lang="en-US" sz="1100" b="0">
            <a:latin typeface="Abadi MT Condensed Light"/>
            <a:cs typeface="Abadi MT Condensed Light"/>
          </a:endParaRPr>
        </a:p>
        <a:p>
          <a:r>
            <a:rPr lang="en-US" sz="1100" b="0">
              <a:latin typeface="Abadi MT Condensed Light"/>
              <a:cs typeface="Abadi MT Condensed Light"/>
            </a:rPr>
            <a:t>L'inventaire des ressources de City WORKS est une base de données au format excel avec les feuilles suivantes:</a:t>
          </a:r>
        </a:p>
        <a:p>
          <a:endParaRPr lang="en-US" sz="1100"/>
        </a:p>
      </xdr:txBody>
    </xdr:sp>
    <xdr:clientData/>
  </xdr:twoCellAnchor>
  <xdr:twoCellAnchor>
    <xdr:from>
      <xdr:col>19</xdr:col>
      <xdr:colOff>12700</xdr:colOff>
      <xdr:row>28</xdr:row>
      <xdr:rowOff>38100</xdr:rowOff>
    </xdr:from>
    <xdr:to>
      <xdr:col>29</xdr:col>
      <xdr:colOff>647700</xdr:colOff>
      <xdr:row>60</xdr:row>
      <xdr:rowOff>63500</xdr:rowOff>
    </xdr:to>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6865600" y="4927600"/>
          <a:ext cx="9613900" cy="492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badi MT Condensed Light"/>
              <a:cs typeface="Abadi MT Condensed Light"/>
            </a:rPr>
            <a:t>Chaque catégorie des feuilles 01, 02. 03 &amp; 04 peut être filtrée afin de restreindre la recherche, en cliquant sur la flèche, puis en sélectionnant les catégories de filtre, et en restreignant les résultats:  </a:t>
          </a:r>
        </a:p>
        <a:p>
          <a:endParaRPr lang="en-US" sz="1100">
            <a:latin typeface="Abadi MT Condensed Light"/>
            <a:cs typeface="Abadi MT Condensed Light"/>
          </a:endParaRPr>
        </a:p>
        <a:p>
          <a:endParaRPr lang="en-US" sz="1100">
            <a:latin typeface="Abadi MT Condensed Light"/>
            <a:cs typeface="Abadi MT Condensed Light"/>
          </a:endParaRPr>
        </a:p>
      </xdr:txBody>
    </xdr:sp>
    <xdr:clientData/>
  </xdr:twoCellAnchor>
  <xdr:twoCellAnchor editAs="oneCell">
    <xdr:from>
      <xdr:col>20</xdr:col>
      <xdr:colOff>1473200</xdr:colOff>
      <xdr:row>31</xdr:row>
      <xdr:rowOff>50800</xdr:rowOff>
    </xdr:from>
    <xdr:to>
      <xdr:col>28</xdr:col>
      <xdr:colOff>317500</xdr:colOff>
      <xdr:row>60</xdr:row>
      <xdr:rowOff>63500</xdr:rowOff>
    </xdr:to>
    <xdr:pic>
      <xdr:nvPicPr>
        <xdr:cNvPr id="60" name="Picture 59">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51600" y="5397500"/>
          <a:ext cx="6172200" cy="4457700"/>
        </a:xfrm>
        <a:prstGeom prst="rect">
          <a:avLst/>
        </a:prstGeom>
        <a:noFill/>
        <a:ln>
          <a:noFill/>
        </a:ln>
      </xdr:spPr>
    </xdr:pic>
    <xdr:clientData/>
  </xdr:twoCellAnchor>
  <xdr:twoCellAnchor>
    <xdr:from>
      <xdr:col>14</xdr:col>
      <xdr:colOff>762000</xdr:colOff>
      <xdr:row>40</xdr:row>
      <xdr:rowOff>0</xdr:rowOff>
    </xdr:from>
    <xdr:to>
      <xdr:col>15</xdr:col>
      <xdr:colOff>342900</xdr:colOff>
      <xdr:row>42</xdr:row>
      <xdr:rowOff>88900</xdr:rowOff>
    </xdr:to>
    <xdr:sp macro="" textlink="">
      <xdr:nvSpPr>
        <xdr:cNvPr id="61" name="Oval 60">
          <a:extLst>
            <a:ext uri="{FF2B5EF4-FFF2-40B4-BE49-F238E27FC236}">
              <a16:creationId xmlns:a16="http://schemas.microsoft.com/office/drawing/2014/main" id="{00000000-0008-0000-0000-00003D000000}"/>
            </a:ext>
          </a:extLst>
        </xdr:cNvPr>
        <xdr:cNvSpPr/>
      </xdr:nvSpPr>
      <xdr:spPr>
        <a:xfrm>
          <a:off x="13487400" y="6540500"/>
          <a:ext cx="406400" cy="4191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25</xdr:col>
      <xdr:colOff>152400</xdr:colOff>
      <xdr:row>40</xdr:row>
      <xdr:rowOff>63500</xdr:rowOff>
    </xdr:from>
    <xdr:to>
      <xdr:col>25</xdr:col>
      <xdr:colOff>558800</xdr:colOff>
      <xdr:row>43</xdr:row>
      <xdr:rowOff>0</xdr:rowOff>
    </xdr:to>
    <xdr:sp macro="" textlink="">
      <xdr:nvSpPr>
        <xdr:cNvPr id="62" name="Oval 61">
          <a:extLst>
            <a:ext uri="{FF2B5EF4-FFF2-40B4-BE49-F238E27FC236}">
              <a16:creationId xmlns:a16="http://schemas.microsoft.com/office/drawing/2014/main" id="{00000000-0008-0000-0000-00003E000000}"/>
            </a:ext>
          </a:extLst>
        </xdr:cNvPr>
        <xdr:cNvSpPr/>
      </xdr:nvSpPr>
      <xdr:spPr>
        <a:xfrm>
          <a:off x="22682200" y="6781800"/>
          <a:ext cx="406400" cy="4191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25</xdr:col>
      <xdr:colOff>495300</xdr:colOff>
      <xdr:row>50</xdr:row>
      <xdr:rowOff>63500</xdr:rowOff>
    </xdr:from>
    <xdr:to>
      <xdr:col>28</xdr:col>
      <xdr:colOff>279400</xdr:colOff>
      <xdr:row>52</xdr:row>
      <xdr:rowOff>127000</xdr:rowOff>
    </xdr:to>
    <xdr:sp macro="" textlink="">
      <xdr:nvSpPr>
        <xdr:cNvPr id="63" name="Oval 62">
          <a:extLst>
            <a:ext uri="{FF2B5EF4-FFF2-40B4-BE49-F238E27FC236}">
              <a16:creationId xmlns:a16="http://schemas.microsoft.com/office/drawing/2014/main" id="{00000000-0008-0000-0000-00003F000000}"/>
            </a:ext>
          </a:extLst>
        </xdr:cNvPr>
        <xdr:cNvSpPr/>
      </xdr:nvSpPr>
      <xdr:spPr>
        <a:xfrm>
          <a:off x="23025100" y="8331200"/>
          <a:ext cx="2260600" cy="368300"/>
        </a:xfrm>
        <a:prstGeom prst="ellipse">
          <a:avLst/>
        </a:prstGeom>
        <a:noFill/>
        <a:ln w="28575" cmpd="sng">
          <a:solidFill>
            <a:srgbClr val="8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ln>
              <a:solidFill>
                <a:srgbClr val="800000"/>
              </a:solidFill>
            </a:ln>
            <a:noFill/>
          </a:endParaRPr>
        </a:p>
      </xdr:txBody>
    </xdr:sp>
    <xdr:clientData/>
  </xdr:twoCellAnchor>
  <xdr:twoCellAnchor>
    <xdr:from>
      <xdr:col>0</xdr:col>
      <xdr:colOff>101600</xdr:colOff>
      <xdr:row>64</xdr:row>
      <xdr:rowOff>114300</xdr:rowOff>
    </xdr:from>
    <xdr:to>
      <xdr:col>13</xdr:col>
      <xdr:colOff>660400</xdr:colOff>
      <xdr:row>84</xdr:row>
      <xdr:rowOff>76200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01600" y="10337800"/>
          <a:ext cx="124587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latin typeface="Abadi MT Condensed Light"/>
              <a:cs typeface="Abadi MT Condensed Light"/>
            </a:rPr>
            <a:t>City WORKS has been developed by the Sector Project Urbanisation, Municipal and Urban Development on behalf of the German Federal Ministry for Economic Cooperation and Development (BMZ) </a:t>
          </a:r>
        </a:p>
        <a:p>
          <a:pPr algn="l"/>
          <a:r>
            <a:rPr lang="en-US" sz="1100" baseline="0">
              <a:latin typeface="Abadi MT Condensed Light"/>
              <a:cs typeface="Abadi MT Condensed Light"/>
            </a:rPr>
            <a:t>As a federally owned enterprise, GIZ supports the German Government in achieving its objectives in the field of international cooperation for sustainable development.</a:t>
          </a:r>
        </a:p>
        <a:p>
          <a:pPr algn="l"/>
          <a:r>
            <a:rPr lang="en-US" sz="1100" baseline="0">
              <a:latin typeface="Abadi MT Condensed Light"/>
              <a:cs typeface="Abadi MT Condensed Light"/>
            </a:rPr>
            <a:t>  </a:t>
          </a:r>
        </a:p>
        <a:p>
          <a:pPr algn="l"/>
          <a:r>
            <a:rPr lang="en-US" sz="1100" baseline="0">
              <a:latin typeface="Abadi MT Condensed Light"/>
              <a:cs typeface="Abadi MT Condensed Light"/>
            </a:rPr>
            <a:t>Published by</a:t>
          </a:r>
        </a:p>
        <a:p>
          <a:pPr algn="l"/>
          <a:r>
            <a:rPr lang="en-US" sz="1100" baseline="0">
              <a:latin typeface="Abadi MT Condensed Light"/>
              <a:cs typeface="Abadi MT Condensed Light"/>
            </a:rPr>
            <a:t>Deutsche Gesellschaft für </a:t>
          </a:r>
        </a:p>
        <a:p>
          <a:pPr algn="l"/>
          <a:r>
            <a:rPr lang="en-US" sz="1100" baseline="0">
              <a:latin typeface="Abadi MT Condensed Light"/>
              <a:cs typeface="Abadi MT Condensed Light"/>
            </a:rPr>
            <a:t>Internationale Zusammenarbeit (GIZ) GmbH</a:t>
          </a:r>
        </a:p>
        <a:p>
          <a:pPr algn="l"/>
          <a:r>
            <a:rPr lang="en-US" sz="1100" baseline="0">
              <a:latin typeface="Abadi MT Condensed Light"/>
              <a:cs typeface="Abadi MT Condensed Light"/>
            </a:rPr>
            <a:t>Registered offices: Bonn und Eschborn</a:t>
          </a:r>
        </a:p>
        <a:p>
          <a:pPr algn="l"/>
          <a:r>
            <a:rPr lang="en-US" sz="1100" baseline="0">
              <a:latin typeface="Abadi MT Condensed Light"/>
              <a:cs typeface="Abadi MT Condensed Light"/>
            </a:rPr>
            <a:t> </a:t>
          </a:r>
        </a:p>
        <a:p>
          <a:pPr algn="l"/>
          <a:r>
            <a:rPr lang="en-US" sz="1100" baseline="0">
              <a:latin typeface="Abadi MT Condensed Light"/>
              <a:cs typeface="Abadi MT Condensed Light"/>
            </a:rPr>
            <a:t>Responsible</a:t>
          </a:r>
        </a:p>
        <a:p>
          <a:pPr algn="l"/>
          <a:r>
            <a:rPr lang="en-US" sz="1100" baseline="0">
              <a:latin typeface="Abadi MT Condensed Light"/>
              <a:cs typeface="Abadi MT Condensed Light"/>
            </a:rPr>
            <a:t>Felix Döhler (felix.doehler@giz.de) | Advisor </a:t>
          </a:r>
        </a:p>
        <a:p>
          <a:pPr algn="l"/>
          <a:r>
            <a:rPr lang="en-US" sz="1100" baseline="0">
              <a:latin typeface="Abadi MT Condensed Light"/>
              <a:cs typeface="Abadi MT Condensed Light"/>
            </a:rPr>
            <a:t>Johanna Pohl (johanna.pohl@giz.de) | Advisor </a:t>
          </a:r>
        </a:p>
        <a:p>
          <a:pPr algn="l"/>
          <a:r>
            <a:rPr lang="en-US" sz="1100" baseline="0">
              <a:latin typeface="Abadi MT Condensed Light"/>
              <a:cs typeface="Abadi MT Condensed Light"/>
            </a:rPr>
            <a:t>  </a:t>
          </a:r>
        </a:p>
        <a:p>
          <a:pPr algn="l"/>
          <a:r>
            <a:rPr lang="en-US" sz="1100" baseline="0">
              <a:latin typeface="Abadi MT Condensed Light"/>
              <a:cs typeface="Abadi MT Condensed Light"/>
            </a:rPr>
            <a:t>Terms of use</a:t>
          </a:r>
        </a:p>
        <a:p>
          <a:pPr algn="l"/>
          <a:r>
            <a:rPr lang="en-US" sz="1100" baseline="0">
              <a:latin typeface="Abadi MT Condensed Light"/>
              <a:cs typeface="Abadi MT Condensed Light"/>
            </a:rPr>
            <a:t>GIZ poses no restriction to reproduction/translation of materials as they are. We just kindly ask that Sector Project is made reference of, and that the representatives are informed. In case you wish to change or further develop the materials, please also contact the responsible. </a:t>
          </a:r>
        </a:p>
        <a:p>
          <a:pPr algn="l"/>
          <a:endParaRPr lang="en-US" sz="1100" baseline="0"/>
        </a:p>
        <a:p>
          <a:pPr algn="l"/>
          <a:endParaRPr lang="en-US" sz="1100" baseline="0"/>
        </a:p>
        <a:p>
          <a:pPr algn="l"/>
          <a:endParaRPr lang="en-US" sz="1100">
            <a:latin typeface="Abadi MT Condensed Light"/>
            <a:cs typeface="Abadi MT Condensed Light"/>
          </a:endParaRPr>
        </a:p>
        <a:p>
          <a:endParaRPr lang="en-US" sz="1100"/>
        </a:p>
        <a:p>
          <a:endParaRPr lang="en-US" sz="1100"/>
        </a:p>
      </xdr:txBody>
    </xdr:sp>
    <xdr:clientData/>
  </xdr:twoCellAnchor>
  <xdr:twoCellAnchor>
    <xdr:from>
      <xdr:col>18</xdr:col>
      <xdr:colOff>114300</xdr:colOff>
      <xdr:row>0</xdr:row>
      <xdr:rowOff>0</xdr:rowOff>
    </xdr:from>
    <xdr:to>
      <xdr:col>30</xdr:col>
      <xdr:colOff>0</xdr:colOff>
      <xdr:row>0</xdr:row>
      <xdr:rowOff>330200</xdr:rowOff>
    </xdr:to>
    <xdr:grpSp>
      <xdr:nvGrpSpPr>
        <xdr:cNvPr id="67" name="Gruppieren 29">
          <a:extLst>
            <a:ext uri="{FF2B5EF4-FFF2-40B4-BE49-F238E27FC236}">
              <a16:creationId xmlns:a16="http://schemas.microsoft.com/office/drawing/2014/main" id="{00000000-0008-0000-0000-000043000000}"/>
            </a:ext>
          </a:extLst>
        </xdr:cNvPr>
        <xdr:cNvGrpSpPr/>
      </xdr:nvGrpSpPr>
      <xdr:grpSpPr>
        <a:xfrm>
          <a:off x="14163675" y="0"/>
          <a:ext cx="9201150" cy="330200"/>
          <a:chOff x="0" y="0"/>
          <a:chExt cx="12801601" cy="349253"/>
        </a:xfrm>
      </xdr:grpSpPr>
      <xdr:grpSp>
        <xdr:nvGrpSpPr>
          <xdr:cNvPr id="68" name="Gruppieren 16">
            <a:extLst>
              <a:ext uri="{FF2B5EF4-FFF2-40B4-BE49-F238E27FC236}">
                <a16:creationId xmlns:a16="http://schemas.microsoft.com/office/drawing/2014/main" id="{00000000-0008-0000-0000-000044000000}"/>
              </a:ext>
            </a:extLst>
          </xdr:cNvPr>
          <xdr:cNvGrpSpPr/>
        </xdr:nvGrpSpPr>
        <xdr:grpSpPr>
          <a:xfrm>
            <a:off x="3549650" y="0"/>
            <a:ext cx="9251951" cy="342902"/>
            <a:chOff x="3549650" y="0"/>
            <a:chExt cx="9251951" cy="342902"/>
          </a:xfrm>
        </xdr:grpSpPr>
        <xdr:pic>
          <xdr:nvPicPr>
            <xdr:cNvPr id="72" name="Grafik 17">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3549650" y="25402"/>
              <a:ext cx="1615338" cy="317500"/>
            </a:xfrm>
            <a:prstGeom prst="rect">
              <a:avLst/>
            </a:prstGeom>
          </xdr:spPr>
        </xdr:pic>
        <xdr:pic>
          <xdr:nvPicPr>
            <xdr:cNvPr id="73" name="Grafik 18">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5179805" y="19051"/>
              <a:ext cx="1445362" cy="317500"/>
            </a:xfrm>
            <a:prstGeom prst="rect">
              <a:avLst/>
            </a:prstGeom>
          </xdr:spPr>
        </xdr:pic>
        <xdr:pic>
          <xdr:nvPicPr>
            <xdr:cNvPr id="74" name="Grafik 19">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6633634" y="19052"/>
              <a:ext cx="1615338" cy="317500"/>
            </a:xfrm>
            <a:prstGeom prst="rect">
              <a:avLst/>
            </a:prstGeom>
          </xdr:spPr>
        </xdr:pic>
        <xdr:pic>
          <xdr:nvPicPr>
            <xdr:cNvPr id="75" name="Grafik 20">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8263789" y="12701"/>
              <a:ext cx="1445362" cy="317500"/>
            </a:xfrm>
            <a:prstGeom prst="rect">
              <a:avLst/>
            </a:prstGeom>
          </xdr:spPr>
        </xdr:pic>
        <xdr:pic>
          <xdr:nvPicPr>
            <xdr:cNvPr id="76" name="Grafik 21">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9726084" y="6351"/>
              <a:ext cx="1615338" cy="317500"/>
            </a:xfrm>
            <a:prstGeom prst="rect">
              <a:avLst/>
            </a:prstGeom>
          </xdr:spPr>
        </xdr:pic>
        <xdr:pic>
          <xdr:nvPicPr>
            <xdr:cNvPr id="77" name="Grafik 22">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11356239" y="0"/>
              <a:ext cx="1445362" cy="317500"/>
            </a:xfrm>
            <a:prstGeom prst="rect">
              <a:avLst/>
            </a:prstGeom>
          </xdr:spPr>
        </xdr:pic>
      </xdr:grpSp>
      <xdr:pic>
        <xdr:nvPicPr>
          <xdr:cNvPr id="69" name="Grafik 23">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a:off x="474133" y="31753"/>
            <a:ext cx="1615338" cy="317500"/>
          </a:xfrm>
          <a:prstGeom prst="rect">
            <a:avLst/>
          </a:prstGeom>
        </xdr:spPr>
      </xdr:pic>
      <xdr:pic>
        <xdr:nvPicPr>
          <xdr:cNvPr id="70" name="Grafik 24">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biLevel thresh="25000"/>
            <a:extLst>
              <a:ext uri="{28A0092B-C50C-407E-A947-70E740481C1C}">
                <a14:useLocalDpi xmlns:a14="http://schemas.microsoft.com/office/drawing/2010/main"/>
              </a:ext>
            </a:extLst>
          </a:blip>
          <a:stretch>
            <a:fillRect/>
          </a:stretch>
        </xdr:blipFill>
        <xdr:spPr>
          <a:xfrm flipH="1">
            <a:off x="2104288" y="25402"/>
            <a:ext cx="1445362" cy="317500"/>
          </a:xfrm>
          <a:prstGeom prst="rect">
            <a:avLst/>
          </a:prstGeom>
        </xdr:spPr>
      </xdr:pic>
      <xdr:pic>
        <xdr:nvPicPr>
          <xdr:cNvPr id="71" name="Grafik 28">
            <a:extLst>
              <a:ext uri="{FF2B5EF4-FFF2-40B4-BE49-F238E27FC236}">
                <a16:creationId xmlns:a16="http://schemas.microsoft.com/office/drawing/2014/main" id="{00000000-0008-0000-0000-000047000000}"/>
              </a:ext>
            </a:extLst>
          </xdr:cNvPr>
          <xdr:cNvPicPr>
            <a:picLocks noChangeAspect="1"/>
          </xdr:cNvPicPr>
        </xdr:nvPicPr>
        <xdr:blipFill rotWithShape="1">
          <a:blip xmlns:r="http://schemas.openxmlformats.org/officeDocument/2006/relationships" r:embed="rId3">
            <a:biLevel thresh="25000"/>
            <a:extLst>
              <a:ext uri="{28A0092B-C50C-407E-A947-70E740481C1C}">
                <a14:useLocalDpi xmlns:a14="http://schemas.microsoft.com/office/drawing/2010/main"/>
              </a:ext>
            </a:extLst>
          </a:blip>
          <a:srcRect l="69731" t="8810"/>
          <a:stretch/>
        </xdr:blipFill>
        <xdr:spPr>
          <a:xfrm>
            <a:off x="0" y="59725"/>
            <a:ext cx="488949" cy="28952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115</xdr:row>
      <xdr:rowOff>0</xdr:rowOff>
    </xdr:from>
    <xdr:ext cx="600075" cy="476250"/>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161</xdr:row>
      <xdr:rowOff>0</xdr:rowOff>
    </xdr:from>
    <xdr:ext cx="819150" cy="619125"/>
    <xdr:pic>
      <xdr:nvPicPr>
        <xdr:cNvPr id="3" name="image1.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0</xdr:colOff>
      <xdr:row>311</xdr:row>
      <xdr:rowOff>0</xdr:rowOff>
    </xdr:from>
    <xdr:ext cx="466725" cy="342900"/>
    <xdr:pic>
      <xdr:nvPicPr>
        <xdr:cNvPr id="4" name="image4.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79</xdr:row>
      <xdr:rowOff>0</xdr:rowOff>
    </xdr:from>
    <xdr:ext cx="476250" cy="381000"/>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0</xdr:colOff>
      <xdr:row>108</xdr:row>
      <xdr:rowOff>0</xdr:rowOff>
    </xdr:from>
    <xdr:ext cx="504825" cy="3810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riorg.s3.amazonaws.com/s3fs-public/connecting-the-dots.pdf" TargetMode="External"/><Relationship Id="rId299" Type="http://schemas.openxmlformats.org/officeDocument/2006/relationships/hyperlink" Target="https://assets.rockefellerfoundation.org/app/uploads/20140410162455/City-Resilience-Framework-2015.pdf" TargetMode="External"/><Relationship Id="rId303" Type="http://schemas.openxmlformats.org/officeDocument/2006/relationships/hyperlink" Target="https://unhabitat.org/books/integrating-climate-change-into-city-development-strategies/" TargetMode="External"/><Relationship Id="rId21" Type="http://schemas.openxmlformats.org/officeDocument/2006/relationships/hyperlink" Target="http://localizingthesdgs.org/library/60/SDG-Goal-11-Monitoring-Framework-A-guide-to-assist-national-and-local-governments-to-monitor-and-report-on-SDG-goal-11-indicators.pdf" TargetMode="External"/><Relationship Id="rId42" Type="http://schemas.openxmlformats.org/officeDocument/2006/relationships/hyperlink" Target="https://sustainabledevelopment.un.org/vnrs/" TargetMode="External"/><Relationship Id="rId63" Type="http://schemas.openxmlformats.org/officeDocument/2006/relationships/hyperlink" Target="http://rfsc.eu/" TargetMode="External"/><Relationship Id="rId84" Type="http://schemas.openxmlformats.org/officeDocument/2006/relationships/hyperlink" Target="https://agenda2030.at/upload/file/Agenda_Navigator_f%C3%BCr_Gemeinden_Beispiele.pdf" TargetMode="External"/><Relationship Id="rId138" Type="http://schemas.openxmlformats.org/officeDocument/2006/relationships/hyperlink" Target="http://siteresources.worldbank.org/EXTTOPPSISOU/Resources/1424002-1185304794278/4026035-1185375653056/4028835-1185375938992/2_Insti_perception_mapping.pdf" TargetMode="External"/><Relationship Id="rId159" Type="http://schemas.openxmlformats.org/officeDocument/2006/relationships/hyperlink" Target="http://www.citiesalliance.org/sites/citiesalliance.org/files/Financing%20local%20Infrastructure%20Finance%20final.pdf" TargetMode="External"/><Relationship Id="rId170" Type="http://schemas.openxmlformats.org/officeDocument/2006/relationships/hyperlink" Target="https://unhabitat.org/books/metropolitan-governance-a-framework-for-capacity-assessment-guidance-notes-and-toolbox/" TargetMode="External"/><Relationship Id="rId191" Type="http://schemas.openxmlformats.org/officeDocument/2006/relationships/hyperlink" Target="http://localizingthesdgs.org/library/231/Changing-Climate-Changing-Communities-Guide-and-Workbook-for-Municipal-Climate-Adaptation.pdf" TargetMode="External"/><Relationship Id="rId205" Type="http://schemas.openxmlformats.org/officeDocument/2006/relationships/hyperlink" Target="https://www.unisdr.org/files/50438_implementingthesendaiframeworktoach.pdf" TargetMode="External"/><Relationship Id="rId226" Type="http://schemas.openxmlformats.org/officeDocument/2006/relationships/hyperlink" Target="https://goodgovernance-wiki.org/wiki/" TargetMode="External"/><Relationship Id="rId247" Type="http://schemas.openxmlformats.org/officeDocument/2006/relationships/hyperlink" Target="https://www.morgenstadt.de/de/loesungen/loesungen_staedte/morgenstadt_index.html" TargetMode="External"/><Relationship Id="rId107" Type="http://schemas.openxmlformats.org/officeDocument/2006/relationships/hyperlink" Target="https://www.vvsg.be/Internationaal/SDG-pagina/SDG-materiaal/cirkeloefening/SDG%20spelborden%20handleiding_stapsgewijs.pdf" TargetMode="External"/><Relationship Id="rId268" Type="http://schemas.openxmlformats.org/officeDocument/2006/relationships/hyperlink" Target="http://www.fao.org/3/I8751EN/i8751en.pdf" TargetMode="External"/><Relationship Id="rId289" Type="http://schemas.openxmlformats.org/officeDocument/2006/relationships/hyperlink" Target="https://greensurge.eu/working-packages/wp6/D6.3_GREENSURGE-WP6-guide-FINAL.pdf" TargetMode="External"/><Relationship Id="rId11" Type="http://schemas.openxmlformats.org/officeDocument/2006/relationships/hyperlink" Target="http://old.iclei.org/index.php?id=iclei_briefing_sheets" TargetMode="External"/><Relationship Id="rId32" Type="http://schemas.openxmlformats.org/officeDocument/2006/relationships/hyperlink" Target="https://sdgacademy.org/course/cities-and-the-challenge-of-sustainable-development/" TargetMode="External"/><Relationship Id="rId53" Type="http://schemas.openxmlformats.org/officeDocument/2006/relationships/hyperlink" Target="http://undocs.org/E/2018/61" TargetMode="External"/><Relationship Id="rId74" Type="http://schemas.openxmlformats.org/officeDocument/2006/relationships/hyperlink" Target="https://www.popgrid.org/" TargetMode="External"/><Relationship Id="rId128" Type="http://schemas.openxmlformats.org/officeDocument/2006/relationships/hyperlink" Target="http://localizingthesdgs.org/library/325/Developing-a-Communication-Strategy-for-a-Local-Government-Association.pdf" TargetMode="External"/><Relationship Id="rId149" Type="http://schemas.openxmlformats.org/officeDocument/2006/relationships/hyperlink" Target="https://www.global-taskforce.org/sites/default/files/2017-06/bfe783_e8535ee007b74a86be6880f0ccc97b1c.pdf" TargetMode="External"/><Relationship Id="rId314" Type="http://schemas.openxmlformats.org/officeDocument/2006/relationships/hyperlink" Target="https://www.circlesofsustainability.org/circles-overview/profile-circles/" TargetMode="External"/><Relationship Id="rId5" Type="http://schemas.openxmlformats.org/officeDocument/2006/relationships/hyperlink" Target="https://www.uclg.org/sites/default/files/the_sdgs_what_localgov_need_to_know_0.pdf" TargetMode="External"/><Relationship Id="rId95" Type="http://schemas.openxmlformats.org/officeDocument/2006/relationships/hyperlink" Target="https://www.localizingthesdgs.org/library/343/National-and-Sub-National-Governments-on-the-way-towards-the-Localization-of-the-SDGs.pdf" TargetMode="External"/><Relationship Id="rId160" Type="http://schemas.openxmlformats.org/officeDocument/2006/relationships/hyperlink" Target="http://open.dataforcities.org/" TargetMode="External"/><Relationship Id="rId181" Type="http://schemas.openxmlformats.org/officeDocument/2006/relationships/hyperlink" Target="http://icleiusa.org/localizing-the-paris-agreement/" TargetMode="External"/><Relationship Id="rId216" Type="http://schemas.openxmlformats.org/officeDocument/2006/relationships/hyperlink" Target="https://www.giz.de/fachexpertise/downloads/giz2016-en-Manual_for_the_Analysis_of_National_Monitoring_and_Evaluation_Systems.pdf" TargetMode="External"/><Relationship Id="rId237" Type="http://schemas.openxmlformats.org/officeDocument/2006/relationships/hyperlink" Target="https://pub.iges.or.jp/pub/scoring-sustainable-development-goals-pathways" TargetMode="External"/><Relationship Id="rId258" Type="http://schemas.openxmlformats.org/officeDocument/2006/relationships/hyperlink" Target="https://gaiaeducation.org/face-to-face/sdg-training/" TargetMode="External"/><Relationship Id="rId279" Type="http://schemas.openxmlformats.org/officeDocument/2006/relationships/hyperlink" Target="http://baseplan.udl.cat/storage/pages/BasePlan/PB_Methodology_EN.pdf" TargetMode="External"/><Relationship Id="rId22" Type="http://schemas.openxmlformats.org/officeDocument/2006/relationships/hyperlink" Target="http://localizingthesdgs.org/library/60/SDG-Goal-11-Monitoring-Framework-A-guide-to-assist-national-and-local-governments-to-monitor-and-report-on-SDG-goal-11-indicators.pdf" TargetMode="External"/><Relationship Id="rId43" Type="http://schemas.openxmlformats.org/officeDocument/2006/relationships/hyperlink" Target="https://www.sdsntrends.org/local-data-action" TargetMode="External"/><Relationship Id="rId64" Type="http://schemas.openxmlformats.org/officeDocument/2006/relationships/hyperlink" Target="http://rfsc.eu/" TargetMode="External"/><Relationship Id="rId118" Type="http://schemas.openxmlformats.org/officeDocument/2006/relationships/hyperlink" Target="https://www.die-gdi.de/uploads/media/BP_21.2017.pdf" TargetMode="External"/><Relationship Id="rId139" Type="http://schemas.openxmlformats.org/officeDocument/2006/relationships/hyperlink" Target="https://olc.worldbank.org/wbg-academy" TargetMode="External"/><Relationship Id="rId290" Type="http://schemas.openxmlformats.org/officeDocument/2006/relationships/hyperlink" Target="https://www.citiesalliance.org/newsroom/news/spotlight/new-toolkit-helps-cities-steer-access-public-goods-foster-equitable" TargetMode="External"/><Relationship Id="rId304" Type="http://schemas.openxmlformats.org/officeDocument/2006/relationships/hyperlink" Target="https://waterfund.go.ke/toolkit/Downloads/1.%20Introducing%20MajiData%20(brochure).pdf" TargetMode="External"/><Relationship Id="rId85" Type="http://schemas.openxmlformats.org/officeDocument/2006/relationships/hyperlink" Target="https://new.unhabitat.org/sites/default/files/documents/2019-05/how_to_formulate_a_nup.pdf" TargetMode="External"/><Relationship Id="rId150" Type="http://schemas.openxmlformats.org/officeDocument/2006/relationships/hyperlink" Target="https://www.adb.org/sites/default/files/publication/316991/governance-brief-30.pdf" TargetMode="External"/><Relationship Id="rId171" Type="http://schemas.openxmlformats.org/officeDocument/2006/relationships/hyperlink" Target="https://unhabitat.org/books/metropolitan-governance-a-framework-for-capacity-assessment-guidance-notes-and-toolbox/" TargetMode="External"/><Relationship Id="rId192" Type="http://schemas.openxmlformats.org/officeDocument/2006/relationships/hyperlink" Target="http://unsdsn.org/wp-content/uploads/2015/09/151112-SDG-Financing-Needs.pdf" TargetMode="External"/><Relationship Id="rId206" Type="http://schemas.openxmlformats.org/officeDocument/2006/relationships/hyperlink" Target="http://unsdsn.org/wp-content/uploads/2018/01/180123-trends-brief-disaster-data.pdf" TargetMode="External"/><Relationship Id="rId227" Type="http://schemas.openxmlformats.org/officeDocument/2006/relationships/hyperlink" Target="https://www.gold.uclg.org/sites/default/files/GOLDIV_ENG.pdf" TargetMode="External"/><Relationship Id="rId248" Type="http://schemas.openxmlformats.org/officeDocument/2006/relationships/hyperlink" Target="https://www.morgenstadt.de/de/loesungen/loesungen_staedte/city_labs.html" TargetMode="External"/><Relationship Id="rId269" Type="http://schemas.openxmlformats.org/officeDocument/2006/relationships/hyperlink" Target="http://www.fao.org/3/a-i5937e.pdf" TargetMode="External"/><Relationship Id="rId12" Type="http://schemas.openxmlformats.org/officeDocument/2006/relationships/hyperlink" Target="http://old.iclei.org/index.php?id=iclei_briefing_sheets" TargetMode="External"/><Relationship Id="rId33" Type="http://schemas.openxmlformats.org/officeDocument/2006/relationships/hyperlink" Target="https://sdgacademy.org/course/cities-and-the-challenge-of-sustainable-development/" TargetMode="External"/><Relationship Id="rId108" Type="http://schemas.openxmlformats.org/officeDocument/2006/relationships/hyperlink" Target="https://climateimpact.undp.org/" TargetMode="External"/><Relationship Id="rId129" Type="http://schemas.openxmlformats.org/officeDocument/2006/relationships/hyperlink" Target="http://localizingthesdgs.org/library/249/Leveraging-Land-Land-based-Finance-for-Local-Governments-A-Reader.pdf" TargetMode="External"/><Relationship Id="rId280" Type="http://schemas.openxmlformats.org/officeDocument/2006/relationships/hyperlink" Target="https://unhabitat.org/books/international-guidelines-on-decentralization-and-access-to-basic-services-for-all/" TargetMode="External"/><Relationship Id="rId315" Type="http://schemas.openxmlformats.org/officeDocument/2006/relationships/drawing" Target="../drawings/drawing2.xml"/><Relationship Id="rId54" Type="http://schemas.openxmlformats.org/officeDocument/2006/relationships/hyperlink" Target="https://undocs.org/E/2018/61" TargetMode="External"/><Relationship Id="rId75" Type="http://schemas.openxmlformats.org/officeDocument/2006/relationships/hyperlink" Target="https://urbanrurallinkages.files.wordpress.com/2019/07/url-gp.pdf" TargetMode="External"/><Relationship Id="rId96" Type="http://schemas.openxmlformats.org/officeDocument/2006/relationships/hyperlink" Target="https://sustainabledevelopment.un.org/topics/sustainablecities" TargetMode="External"/><Relationship Id="rId140" Type="http://schemas.openxmlformats.org/officeDocument/2006/relationships/hyperlink" Target="https://olc.worldbank.org/wbg-academy" TargetMode="External"/><Relationship Id="rId161" Type="http://schemas.openxmlformats.org/officeDocument/2006/relationships/hyperlink" Target="https://www.adb.org/sites/default/files/institutional-document/212421/manual-national-urban-assessments.pdf" TargetMode="External"/><Relationship Id="rId182" Type="http://schemas.openxmlformats.org/officeDocument/2006/relationships/hyperlink" Target="https://carbonn.org/" TargetMode="External"/><Relationship Id="rId217" Type="http://schemas.openxmlformats.org/officeDocument/2006/relationships/hyperlink" Target="https://www.bmz.de/en/publications/type_of_publication/information_flyer/information_brochures/Materialie276_digitale_agenda.pdf" TargetMode="External"/><Relationship Id="rId6" Type="http://schemas.openxmlformats.org/officeDocument/2006/relationships/hyperlink" Target="http://unsdsn.org/resources/publications/getting-started-with-the-sdgs-in-cities/" TargetMode="External"/><Relationship Id="rId238" Type="http://schemas.openxmlformats.org/officeDocument/2006/relationships/hyperlink" Target="https://pub.iges.or.jp/pub/early-views-aseans-frontrunner-cities" TargetMode="External"/><Relationship Id="rId259" Type="http://schemas.openxmlformats.org/officeDocument/2006/relationships/hyperlink" Target="https://gaiaeducation.org/sdg-multipliers-handbook/" TargetMode="External"/><Relationship Id="rId23" Type="http://schemas.openxmlformats.org/officeDocument/2006/relationships/hyperlink" Target="https://www.localizingthesdgs.org/library/295/Training-Manual-on-selected-human-settlements-indicators-of-the-SDG.pdf" TargetMode="External"/><Relationship Id="rId119" Type="http://schemas.openxmlformats.org/officeDocument/2006/relationships/hyperlink" Target="https://www.sdgsnewurbanagenda.com/home.html" TargetMode="External"/><Relationship Id="rId270" Type="http://schemas.openxmlformats.org/officeDocument/2006/relationships/hyperlink" Target="http://www.fao.org/land-water/land/land-governance/land-resources-planning-toolbox/en/" TargetMode="External"/><Relationship Id="rId291" Type="http://schemas.openxmlformats.org/officeDocument/2006/relationships/hyperlink" Target="http://localizingthesdgs.org/library/254/Local-Economic-Development-Training-Module.pdf" TargetMode="External"/><Relationship Id="rId305" Type="http://schemas.openxmlformats.org/officeDocument/2006/relationships/hyperlink" Target="https://www.bgr.bund.de/EN/Themen/Wasser/Aktuelles/2018-09_gw-management-coastal-zones_en.html" TargetMode="External"/><Relationship Id="rId44" Type="http://schemas.openxmlformats.org/officeDocument/2006/relationships/hyperlink" Target="http://platforma-dev.eu/wp-content/uploads/2017/03/CPMR-PLATFORMA-multi-stakeholder-partnerships-EN.pdf" TargetMode="External"/><Relationship Id="rId65" Type="http://schemas.openxmlformats.org/officeDocument/2006/relationships/hyperlink" Target="https://skew.engagement-global.de/municipal-sustainability-strategies.html" TargetMode="External"/><Relationship Id="rId86" Type="http://schemas.openxmlformats.org/officeDocument/2006/relationships/hyperlink" Target="http://www.urbansdgplatform.org/index.msc" TargetMode="External"/><Relationship Id="rId130" Type="http://schemas.openxmlformats.org/officeDocument/2006/relationships/hyperlink" Target="http://localizingthesdgs.org/library/248/Leveraging-Land-Land-Based-Finance-for-Local-Governments.pdf" TargetMode="External"/><Relationship Id="rId151" Type="http://schemas.openxmlformats.org/officeDocument/2006/relationships/hyperlink" Target="https://unhabitat.org/books/tools-to-support-participatory-urban-decision-making/" TargetMode="External"/><Relationship Id="rId172" Type="http://schemas.openxmlformats.org/officeDocument/2006/relationships/hyperlink" Target="https://www.dataforcities.org/global-cities-registry" TargetMode="External"/><Relationship Id="rId193" Type="http://schemas.openxmlformats.org/officeDocument/2006/relationships/hyperlink" Target="http://unsdsn.org/wp-content/uploads/2015/09/151112-SDG-Financing-Needs.pdf" TargetMode="External"/><Relationship Id="rId207" Type="http://schemas.openxmlformats.org/officeDocument/2006/relationships/hyperlink" Target="https://citiesipcc.org/wp-content/uploads/2018/09/Research-Agenda-Aug-10_Final_Long-version.pdf" TargetMode="External"/><Relationship Id="rId228" Type="http://schemas.openxmlformats.org/officeDocument/2006/relationships/hyperlink" Target="http://documents.worldbank.org/curated/en/512131468149090268/pdf/NonAsciiFileName0.pdf" TargetMode="External"/><Relationship Id="rId249" Type="http://schemas.openxmlformats.org/officeDocument/2006/relationships/hyperlink" Target="http://www.oecd.org/regional/regional-policy/multi-level-governance.htm" TargetMode="External"/><Relationship Id="rId13" Type="http://schemas.openxmlformats.org/officeDocument/2006/relationships/hyperlink" Target="http://old.iclei.org/index.php?id=iclei_briefing_sheets" TargetMode="External"/><Relationship Id="rId109" Type="http://schemas.openxmlformats.org/officeDocument/2006/relationships/hyperlink" Target="http://localizingthesdgs.org/library/384/Local-implementation-of-the-SDGs-the-New-Urban-Agenda-towards-a-Swedish-national-urban-policy.pdf" TargetMode="External"/><Relationship Id="rId260" Type="http://schemas.openxmlformats.org/officeDocument/2006/relationships/hyperlink" Target="http://www.ods.gov.co/" TargetMode="External"/><Relationship Id="rId281" Type="http://schemas.openxmlformats.org/officeDocument/2006/relationships/hyperlink" Target="http://www.fao.org/in-action/food-for-cities-programme/toolkit/introduction/en/" TargetMode="External"/><Relationship Id="rId316" Type="http://schemas.openxmlformats.org/officeDocument/2006/relationships/vmlDrawing" Target="../drawings/vmlDrawing1.vml"/><Relationship Id="rId34" Type="http://schemas.openxmlformats.org/officeDocument/2006/relationships/hyperlink" Target="http://cdia.asia/resources/tools/" TargetMode="External"/><Relationship Id="rId55" Type="http://schemas.openxmlformats.org/officeDocument/2006/relationships/hyperlink" Target="http://sdgtoolkit.org/wp-content/uploads/2018/10/SDGs-in-your-municipality-EN.pdf" TargetMode="External"/><Relationship Id="rId76" Type="http://schemas.openxmlformats.org/officeDocument/2006/relationships/hyperlink" Target="https://www.giz.de/en/downloads_els/Spinning%20The%20Web_Interactive-mexico.pdf" TargetMode="External"/><Relationship Id="rId97" Type="http://schemas.openxmlformats.org/officeDocument/2006/relationships/hyperlink" Target="https://www.bristolonecity.com/wp-content/uploads/2019/02/One-City-Plan-Goals-and-the-UN-Sustainable-Development-Goals.pdf" TargetMode="External"/><Relationship Id="rId120" Type="http://schemas.openxmlformats.org/officeDocument/2006/relationships/hyperlink" Target="http://www.cib-uclg.org/sites/default/files/global_taskforce_-_financing_urban_and_local_development_the_missing_link_in_sustainable_development_finance.pdf" TargetMode="External"/><Relationship Id="rId141" Type="http://schemas.openxmlformats.org/officeDocument/2006/relationships/hyperlink" Target="http://webfoundation.org/docs/2018/01/Final_Data-for-development_Whats-next_Studie_EN.pdf" TargetMode="External"/><Relationship Id="rId7" Type="http://schemas.openxmlformats.org/officeDocument/2006/relationships/hyperlink" Target="http://unsdsn.org/resources/publications/getting-started-with-the-sdgs-in-cities/" TargetMode="External"/><Relationship Id="rId162" Type="http://schemas.openxmlformats.org/officeDocument/2006/relationships/hyperlink" Target="https://www.adb.org/sites/default/files/institutional-document/212421/manual-national-urban-assessments.pdf" TargetMode="External"/><Relationship Id="rId183" Type="http://schemas.openxmlformats.org/officeDocument/2006/relationships/hyperlink" Target="https://climateaction.unfccc.int/" TargetMode="External"/><Relationship Id="rId218" Type="http://schemas.openxmlformats.org/officeDocument/2006/relationships/hyperlink" Target="https://www.partnerschaften2030.de/wp-content/uploads/2017/09/Viadrina_Governance_MAP-Studie_WEB.pdf" TargetMode="External"/><Relationship Id="rId239" Type="http://schemas.openxmlformats.org/officeDocument/2006/relationships/hyperlink" Target="https://urbangovernance.net/en/" TargetMode="External"/><Relationship Id="rId250" Type="http://schemas.openxmlformats.org/officeDocument/2006/relationships/hyperlink" Target="http://www.oecd.org/effective-public-investment-toolkit/theprinciples.htm" TargetMode="External"/><Relationship Id="rId271" Type="http://schemas.openxmlformats.org/officeDocument/2006/relationships/hyperlink" Target="http://www.gms-eoc.org/uploads/resources/459/attachment/Guideline%20Integrated%20Spatial%20Planning%2023-04-2010.pdf" TargetMode="External"/><Relationship Id="rId292" Type="http://schemas.openxmlformats.org/officeDocument/2006/relationships/hyperlink" Target="https://www.bertelsmann-stiftung.de/fileadmin/files/BSt/Publikationen/GrauePublikationen/GP_Strategic_Management_in_Local_Economic_Development.pdf" TargetMode="External"/><Relationship Id="rId306" Type="http://schemas.openxmlformats.org/officeDocument/2006/relationships/hyperlink" Target="https://wacclim.org/" TargetMode="External"/><Relationship Id="rId24" Type="http://schemas.openxmlformats.org/officeDocument/2006/relationships/hyperlink" Target="https://www.localizingthesdgs.org/library/295/Training-Manual-on-selected-human-settlements-indicators-of-the-SDG.pdf" TargetMode="External"/><Relationship Id="rId45" Type="http://schemas.openxmlformats.org/officeDocument/2006/relationships/hyperlink" Target="http://platforma-dev.eu/publications/" TargetMode="External"/><Relationship Id="rId66" Type="http://schemas.openxmlformats.org/officeDocument/2006/relationships/hyperlink" Target="https://skew.engagement-global.de/municipal-sustainability-strategies.html" TargetMode="External"/><Relationship Id="rId87" Type="http://schemas.openxmlformats.org/officeDocument/2006/relationships/hyperlink" Target="http://www.sdgindex.org/assets/files/2018/01%20SDGS%20GLOBAL%20EDITION%20WEB%20V9%20180718.pdf" TargetMode="External"/><Relationship Id="rId110" Type="http://schemas.openxmlformats.org/officeDocument/2006/relationships/hyperlink" Target="https://sustainabledevelopment.un.org/climate-sdgs-synergies2019" TargetMode="External"/><Relationship Id="rId131" Type="http://schemas.openxmlformats.org/officeDocument/2006/relationships/hyperlink" Target="https://siteresources.worldbank.org/EXTTOPPSISOU/Resources/1424002-1185304794278/TIPs_Sourcebook_English.pdf" TargetMode="External"/><Relationship Id="rId61" Type="http://schemas.openxmlformats.org/officeDocument/2006/relationships/hyperlink" Target="https://www1.nyc.gov/assets/international/downloads/pdf/ACityWithGlobalGoals_merged%20Part%20I%20and%20II_spreads.pdf" TargetMode="External"/><Relationship Id="rId82" Type="http://schemas.openxmlformats.org/officeDocument/2006/relationships/hyperlink" Target="https://blog.coursera.org/the-sdg-initiative/" TargetMode="External"/><Relationship Id="rId152" Type="http://schemas.openxmlformats.org/officeDocument/2006/relationships/hyperlink" Target="https://www.100resilientcities.org/wp-content/uploads/2018/09/NYU-Urban-Growth-Handbook_FINAL.pdf" TargetMode="External"/><Relationship Id="rId173" Type="http://schemas.openxmlformats.org/officeDocument/2006/relationships/hyperlink" Target="https://www.dataforcities.org/publications2018" TargetMode="External"/><Relationship Id="rId194" Type="http://schemas.openxmlformats.org/officeDocument/2006/relationships/hyperlink" Target="http://unsdsn.org/wp-content/uploads/2015/04/150408-SDSN-Financing-Sustainable-Development-Paper.pdf" TargetMode="External"/><Relationship Id="rId199" Type="http://schemas.openxmlformats.org/officeDocument/2006/relationships/hyperlink" Target="https://www.preventionweb.net/files/54970_techguidancefdigitalhr.pdf" TargetMode="External"/><Relationship Id="rId203" Type="http://schemas.openxmlformats.org/officeDocument/2006/relationships/hyperlink" Target="https://www.preventionweb.net/files/57399_57399localdrrandresiliencestrategie.pdf" TargetMode="External"/><Relationship Id="rId208" Type="http://schemas.openxmlformats.org/officeDocument/2006/relationships/hyperlink" Target="https://citiesipcc.org/wp-content/uploads/2018/02/Conference-Themes.pdf" TargetMode="External"/><Relationship Id="rId229" Type="http://schemas.openxmlformats.org/officeDocument/2006/relationships/hyperlink" Target="https://unhabitat.org/books/international-guidelines-on-urban-and-territorial-planning/" TargetMode="External"/><Relationship Id="rId19" Type="http://schemas.openxmlformats.org/officeDocument/2006/relationships/hyperlink" Target="https://www.undp.org/content/undp/en/home/librarypage/sustainable-development-goals/institutional-and-coordination-mechanisms---guidance-note.html" TargetMode="External"/><Relationship Id="rId224" Type="http://schemas.openxmlformats.org/officeDocument/2006/relationships/hyperlink" Target="http://www.citiesclimatefinance.org/wp-content/uploads/2017/11/CCFLA-mapping-report-2017-final-light.pdf" TargetMode="External"/><Relationship Id="rId240" Type="http://schemas.openxmlformats.org/officeDocument/2006/relationships/hyperlink" Target="http://www.circlesofsustainability.org/circles-overview/" TargetMode="External"/><Relationship Id="rId245" Type="http://schemas.openxmlformats.org/officeDocument/2006/relationships/hyperlink" Target="https://www.destatis.de/DE/ZahlenFakten/Indikatoren/Nachhaltigkeitsindikatoren/International/Indikatorenbericht_SDG.pdf?__blob=publicationFile" TargetMode="External"/><Relationship Id="rId261" Type="http://schemas.openxmlformats.org/officeDocument/2006/relationships/hyperlink" Target="https://www.bertelsmann-stiftung.de/de/unsere-projekte/monitor-nachhaltige-kommune/projektnachrichten/sdg-indikatoren-fuer-kommunen/" TargetMode="External"/><Relationship Id="rId266" Type="http://schemas.openxmlformats.org/officeDocument/2006/relationships/hyperlink" Target="https://www.100resilientcities.org/tools/" TargetMode="External"/><Relationship Id="rId287" Type="http://schemas.openxmlformats.org/officeDocument/2006/relationships/hyperlink" Target="https://siteresources.worldbank.org/INTURBANPOVERTY/Resources/analyzingurbanpoverty.pdf" TargetMode="External"/><Relationship Id="rId14" Type="http://schemas.openxmlformats.org/officeDocument/2006/relationships/hyperlink" Target="https://www.global-taskforce.org/sites/default/files/2017-06/bfe783_e8535ee007b74a86be6880f0ccc97b1c.pdf" TargetMode="External"/><Relationship Id="rId30" Type="http://schemas.openxmlformats.org/officeDocument/2006/relationships/hyperlink" Target="https://www.learning.uclg.org/sites/default/files/report_rapid_need_assessment_sdg_tdm_04022016_1_1_1.pdf" TargetMode="External"/><Relationship Id="rId35" Type="http://schemas.openxmlformats.org/officeDocument/2006/relationships/hyperlink" Target="http://cdia.asia/resources/tools/" TargetMode="External"/><Relationship Id="rId56" Type="http://schemas.openxmlformats.org/officeDocument/2006/relationships/hyperlink" Target="http://sdgtoolkit.org/wp-content/uploads/2018/10/SDGs-in-your-municipality-EN.pdf" TargetMode="External"/><Relationship Id="rId77" Type="http://schemas.openxmlformats.org/officeDocument/2006/relationships/hyperlink" Target="https://www.iddri.org/sites/default/files/PDF/Publications/Catalogue%20Iddri/Etude/201807-ST0518-SDGs-budget-EN_1.pdf" TargetMode="External"/><Relationship Id="rId100" Type="http://schemas.openxmlformats.org/officeDocument/2006/relationships/hyperlink" Target="https://www.aiddata.org/sdg" TargetMode="External"/><Relationship Id="rId105" Type="http://schemas.openxmlformats.org/officeDocument/2006/relationships/hyperlink" Target="https://www.vvsg.be/Internationaal/SDG-pagina/SDG%20en%20beleid/Indicatoren%20SDG%20finaal.xlsx" TargetMode="External"/><Relationship Id="rId126" Type="http://schemas.openxmlformats.org/officeDocument/2006/relationships/hyperlink" Target="https://gendercc.net/fileadmin/inhalte/dokumente/8_Resources/Publications/Guidebook_Gender_and_Urban_Climate_Policy_June_2015.pdf" TargetMode="External"/><Relationship Id="rId147" Type="http://schemas.openxmlformats.org/officeDocument/2006/relationships/hyperlink" Target="http://cdia.asia/wp-content/uploads/2014/09/SIDA_LFA.pdf" TargetMode="External"/><Relationship Id="rId168" Type="http://schemas.openxmlformats.org/officeDocument/2006/relationships/hyperlink" Target="http://www.citiesalliance.org/sites/citiesalliance.org/files/CA_Docs/LGAfrica.pdf" TargetMode="External"/><Relationship Id="rId282" Type="http://schemas.openxmlformats.org/officeDocument/2006/relationships/hyperlink" Target="https://www.ohchr.org/EN/Issues/WaterAndSanitation/SRWater/Pages/Handbook.aspx" TargetMode="External"/><Relationship Id="rId312" Type="http://schemas.openxmlformats.org/officeDocument/2006/relationships/hyperlink" Target="https://council.science/publications/a-guide-to-sdg-interactions-from-science-to-implementation" TargetMode="External"/><Relationship Id="rId317" Type="http://schemas.openxmlformats.org/officeDocument/2006/relationships/comments" Target="../comments1.xml"/><Relationship Id="rId8" Type="http://schemas.openxmlformats.org/officeDocument/2006/relationships/hyperlink" Target="http://www.undp.org/content/dam/undp/library/MDG/Post2015-SDG/UNDP-SDG-UNDG-Reference-Guide-UNCTs-2015.pdf" TargetMode="External"/><Relationship Id="rId51" Type="http://schemas.openxmlformats.org/officeDocument/2006/relationships/hyperlink" Target="https://sustainabledevelopment.un.org/sdg11" TargetMode="External"/><Relationship Id="rId72" Type="http://schemas.openxmlformats.org/officeDocument/2006/relationships/hyperlink" Target="https://s3.amazonaws.com/sustainabledevelopment.report/2019/2019_sustainable_development_report.pdf" TargetMode="External"/><Relationship Id="rId93" Type="http://schemas.openxmlformats.org/officeDocument/2006/relationships/hyperlink" Target="https://www.citiesalliance.org/jwp-cities-global-agendas-outputs" TargetMode="External"/><Relationship Id="rId98" Type="http://schemas.openxmlformats.org/officeDocument/2006/relationships/hyperlink" Target="https://sustainabledevelopment.un.org/content/documents/197282018_background_notes_SDG_11_v3.pdf" TargetMode="External"/><Relationship Id="rId121" Type="http://schemas.openxmlformats.org/officeDocument/2006/relationships/hyperlink" Target="http://www.cib-uclg.org/sites/default/files/global_taskforce_-_financing_urban_and_local_development_the_missing_link_in_sustainable_development_finance.pdf" TargetMode="External"/><Relationship Id="rId142" Type="http://schemas.openxmlformats.org/officeDocument/2006/relationships/hyperlink" Target="http://webfoundation.org/docs/2018/01/Final_Data-for-development_Whats-next_Studie_EN.pdf" TargetMode="External"/><Relationship Id="rId163" Type="http://schemas.openxmlformats.org/officeDocument/2006/relationships/hyperlink" Target="http://cdia.asia/wp-content/uploads/2016/05/Revised-PFS-Guidelines-April-2016.pdf" TargetMode="External"/><Relationship Id="rId184" Type="http://schemas.openxmlformats.org/officeDocument/2006/relationships/hyperlink" Target="http://www.solutions-gateway.org/" TargetMode="External"/><Relationship Id="rId189" Type="http://schemas.openxmlformats.org/officeDocument/2006/relationships/hyperlink" Target="http://e-lib.iclei.org/wp-content/uploads/2016/05/COP21-Report-web.pdf" TargetMode="External"/><Relationship Id="rId219" Type="http://schemas.openxmlformats.org/officeDocument/2006/relationships/hyperlink" Target="https://www.partnerschaften2030.de/en/studien-handbuecher/" TargetMode="External"/><Relationship Id="rId3" Type="http://schemas.openxmlformats.org/officeDocument/2006/relationships/hyperlink" Target="https://unhabitat.org/roadmap-for-localizing-the-sdgs-implementation-and-monitoring-at-subnational-level/" TargetMode="External"/><Relationship Id="rId214" Type="http://schemas.openxmlformats.org/officeDocument/2006/relationships/hyperlink" Target="https://unhabitat.org/books/unpacking-metropolitan-governance-for-sustainable-development/" TargetMode="External"/><Relationship Id="rId230" Type="http://schemas.openxmlformats.org/officeDocument/2006/relationships/hyperlink" Target="https://unhabitat.org/books/international-guidelines-on-urban-and-territorial-planning/" TargetMode="External"/><Relationship Id="rId235" Type="http://schemas.openxmlformats.org/officeDocument/2006/relationships/hyperlink" Target="https://unhabitat.org/books/planning-for-climate-change-a-strategic-values-based-approach-for-urban-planners-cities-and-climate-change-initiative/" TargetMode="External"/><Relationship Id="rId251" Type="http://schemas.openxmlformats.org/officeDocument/2006/relationships/hyperlink" Target="http://www.asia-pacific.undp.org/content/dam/rbap/docs/meetTheSDGs/SDG%20Dashboards%20UNDP-SIGOB.pdf" TargetMode="External"/><Relationship Id="rId256" Type="http://schemas.openxmlformats.org/officeDocument/2006/relationships/hyperlink" Target="http://urbansdgplatform.org/upload/pdf/DA11-Project-Brochure.pdf" TargetMode="External"/><Relationship Id="rId277" Type="http://schemas.openxmlformats.org/officeDocument/2006/relationships/hyperlink" Target="https://www.uclg-cisdp.org/sites/default/files/UCLG+Imagine%E2%80%A6visioning_web_4p.pdf" TargetMode="External"/><Relationship Id="rId298" Type="http://schemas.openxmlformats.org/officeDocument/2006/relationships/hyperlink" Target="http://resilient-cities.iclei.org/fileadmin/sites/resilient-cities/files/Images_and_logos/Resilience_Resource_Point/ICLEI_ACCCRN_Process_WORKBOOK.pdf" TargetMode="External"/><Relationship Id="rId25" Type="http://schemas.openxmlformats.org/officeDocument/2006/relationships/hyperlink" Target="https://www.localizingthesdgs.org/library/348/Trainers-guide-for-Localizing-the-SDGs-Learning-Module-1.pdf" TargetMode="External"/><Relationship Id="rId46" Type="http://schemas.openxmlformats.org/officeDocument/2006/relationships/hyperlink" Target="https://www.unece.org/fileadmin/DAM/hlm/documents/Publications/U4SSC_Deliverable-Connecting-Cities-and-Communities.pdf" TargetMode="External"/><Relationship Id="rId67" Type="http://schemas.openxmlformats.org/officeDocument/2006/relationships/hyperlink" Target="https://www.unescwa.org/events/Regional%20workshop/SDG11/social/health/environment" TargetMode="External"/><Relationship Id="rId116" Type="http://schemas.openxmlformats.org/officeDocument/2006/relationships/hyperlink" Target="https://www.die-gdi.de/en/briefing-paper/article/the-case-for-connecting-the-implementation-of-the-paris-climate-agreement-and-the-2030-agenda-for-sustainable-development/" TargetMode="External"/><Relationship Id="rId137" Type="http://schemas.openxmlformats.org/officeDocument/2006/relationships/hyperlink" Target="http://siteresources.worldbank.org/EXTTOPPSISOU/Resources/1424002-1185304794278/4026035-1185375653056/4028835-1185375938992/2_Insti_perception_mapping.pdf" TargetMode="External"/><Relationship Id="rId158" Type="http://schemas.openxmlformats.org/officeDocument/2006/relationships/hyperlink" Target="https://undg.org/2030-agenda/mainstreaming-2030-agenda/tailoring-sdg-to-national-context/" TargetMode="External"/><Relationship Id="rId272" Type="http://schemas.openxmlformats.org/officeDocument/2006/relationships/hyperlink" Target="https://www.espon.eu/polycentric" TargetMode="External"/><Relationship Id="rId293" Type="http://schemas.openxmlformats.org/officeDocument/2006/relationships/hyperlink" Target="http://documents.worldbank.org/curated/en/794651468174915225/Making-local-economic-development-strategies-a-trainers-manual" TargetMode="External"/><Relationship Id="rId302" Type="http://schemas.openxmlformats.org/officeDocument/2006/relationships/hyperlink" Target="https://unhabitat.org/books/developing-local-climate-change-plans/" TargetMode="External"/><Relationship Id="rId307" Type="http://schemas.openxmlformats.org/officeDocument/2006/relationships/hyperlink" Target="https://unfccc.int/about-us/budget/action-agenda" TargetMode="External"/><Relationship Id="rId20" Type="http://schemas.openxmlformats.org/officeDocument/2006/relationships/hyperlink" Target="https://www.undp.org/content/undp/en/home/librarypage/sustainable-development-goals/institutional-and-coordination-mechanisms---guidance-note.html" TargetMode="External"/><Relationship Id="rId41" Type="http://schemas.openxmlformats.org/officeDocument/2006/relationships/hyperlink" Target="https://sustainabledevelopment.un.org/content/documents/20872VNR_hanbook_2019_Edition_v4.pdf" TargetMode="External"/><Relationship Id="rId62" Type="http://schemas.openxmlformats.org/officeDocument/2006/relationships/hyperlink" Target="https://www1.nyc.gov/assets/international/downloads/pdf/ACityWithGlobalGoals_merged%20Part%20I%20and%20II_spreads.pdf" TargetMode="External"/><Relationship Id="rId83" Type="http://schemas.openxmlformats.org/officeDocument/2006/relationships/hyperlink" Target="https://agenda2030.at/upload/file/Agenda_Navigator_f%C3%BCr_Gemeinden_Beispiele.pdf" TargetMode="External"/><Relationship Id="rId88" Type="http://schemas.openxmlformats.org/officeDocument/2006/relationships/hyperlink" Target="https://unhabitat.org/preparing-cities-in-tunisia-to-monitor-and-report-on-goal-11/2018/" TargetMode="External"/><Relationship Id="rId111" Type="http://schemas.openxmlformats.org/officeDocument/2006/relationships/hyperlink" Target="https://www.mistraurbanfutures.org/en/project/implementing-new-urban-agenda-and-sustainable-development-goals-comparative-urban" TargetMode="External"/><Relationship Id="rId132" Type="http://schemas.openxmlformats.org/officeDocument/2006/relationships/hyperlink" Target="https://siteresources.worldbank.org/EXTTOPPSISOU/Resources/1424002-1185304794278/TIPs_Sourcebook_English.pdf" TargetMode="External"/><Relationship Id="rId153" Type="http://schemas.openxmlformats.org/officeDocument/2006/relationships/hyperlink" Target="https://www.oecd.org/cfe/urban-principles.htm" TargetMode="External"/><Relationship Id="rId174" Type="http://schemas.openxmlformats.org/officeDocument/2006/relationships/hyperlink" Target="http://nua.unhabitat.org/AFINUA19thApr.pdf" TargetMode="External"/><Relationship Id="rId179" Type="http://schemas.openxmlformats.org/officeDocument/2006/relationships/hyperlink" Target="https://citiesalliance.org/sites/default/files/National%20Urban%20Laws%20LAC%20-%20EN%20ES%20-%20web%20(4).pdf" TargetMode="External"/><Relationship Id="rId195" Type="http://schemas.openxmlformats.org/officeDocument/2006/relationships/hyperlink" Target="http://unsdsn.org/wp-content/uploads/2015/04/150408-SDSN-Financing-Sustainable-Development-Paper.pdf" TargetMode="External"/><Relationship Id="rId209" Type="http://schemas.openxmlformats.org/officeDocument/2006/relationships/hyperlink" Target="https://climateactiontransparency.org/icat-guidance/sustainable-development/" TargetMode="External"/><Relationship Id="rId190" Type="http://schemas.openxmlformats.org/officeDocument/2006/relationships/hyperlink" Target="https://newclimate.org/2018/09/09/climate-opportunity-report/" TargetMode="External"/><Relationship Id="rId204" Type="http://schemas.openxmlformats.org/officeDocument/2006/relationships/hyperlink" Target="https://www.preventionweb.net/drr-framework/sendai-framework-monitor/common-indicators" TargetMode="External"/><Relationship Id="rId220" Type="http://schemas.openxmlformats.org/officeDocument/2006/relationships/hyperlink" Target="https://dms.giz.de/dms/llisapi.dll?func=ll&amp;objaction=overview&amp;objid=114834579" TargetMode="External"/><Relationship Id="rId225" Type="http://schemas.openxmlformats.org/officeDocument/2006/relationships/hyperlink" Target="https://www.giz.de/fachexpertise/downloads/giz2016-en-anti-corruption-works.pdf" TargetMode="External"/><Relationship Id="rId241" Type="http://schemas.openxmlformats.org/officeDocument/2006/relationships/hyperlink" Target="https://www.routledge.com/Urban-Sustainability-in-Theory-and-Practice-Circles-of-sustainability/James/p/book/9781138025738" TargetMode="External"/><Relationship Id="rId246" Type="http://schemas.openxmlformats.org/officeDocument/2006/relationships/hyperlink" Target="https://www.preventionweb.net/publications/view/58600" TargetMode="External"/><Relationship Id="rId267" Type="http://schemas.openxmlformats.org/officeDocument/2006/relationships/hyperlink" Target="http://www.uclg-localfinance.org/sites/default/files/Observatory_web_0.pdf" TargetMode="External"/><Relationship Id="rId288" Type="http://schemas.openxmlformats.org/officeDocument/2006/relationships/hyperlink" Target="https://issuu.com/comarchitect.org/docs/a_toolkit_for_mayors_and_urban_prac" TargetMode="External"/><Relationship Id="rId15" Type="http://schemas.openxmlformats.org/officeDocument/2006/relationships/hyperlink" Target="https://www.global-taskforce.org/sites/default/files/2017-06/bfe783_e8535ee007b74a86be6880f0ccc97b1c.pdf" TargetMode="External"/><Relationship Id="rId36" Type="http://schemas.openxmlformats.org/officeDocument/2006/relationships/hyperlink" Target="https://www.learnatunitar.org/course/index.php?categoryid=91" TargetMode="External"/><Relationship Id="rId57" Type="http://schemas.openxmlformats.org/officeDocument/2006/relationships/hyperlink" Target="https://www.iges.or.jp/en/sdgs/vlr/index.html" TargetMode="External"/><Relationship Id="rId106" Type="http://schemas.openxmlformats.org/officeDocument/2006/relationships/hyperlink" Target="http://www.citiesalliance.org/sites/citiesalliance.org/files/CA_Docs/LGAfrica.pdf" TargetMode="External"/><Relationship Id="rId127" Type="http://schemas.openxmlformats.org/officeDocument/2006/relationships/hyperlink" Target="http://localizingthesdgs.org/library/115/Democratic-Dialogue-a-Handbook-for-Practitioners.pdf" TargetMode="External"/><Relationship Id="rId262" Type="http://schemas.openxmlformats.org/officeDocument/2006/relationships/hyperlink" Target="https://skew.engagement-global.de/files/2_Mediathek/Mediathek_Microsites/SKEW/Themen/Global_Nachhaltige_Kommune/SDG-Werkzeugkasten/sdg-gameboard-DINA4-mE.pdf" TargetMode="External"/><Relationship Id="rId283" Type="http://schemas.openxmlformats.org/officeDocument/2006/relationships/hyperlink" Target="https://www.ohchr.org/Documents/Issues/Water/Handbook/Book8_Checklists.pdf" TargetMode="External"/><Relationship Id="rId313" Type="http://schemas.openxmlformats.org/officeDocument/2006/relationships/hyperlink" Target="https://www.preventionweb.net/files/57399_57399localdrrandresiliencestrategie.pdf" TargetMode="External"/><Relationship Id="rId10" Type="http://schemas.openxmlformats.org/officeDocument/2006/relationships/hyperlink" Target="http://old.iclei.org/index.php?id=iclei_briefing_sheets" TargetMode="External"/><Relationship Id="rId31" Type="http://schemas.openxmlformats.org/officeDocument/2006/relationships/hyperlink" Target="https://www.learning.uclg.org/sites/default/files/report_rapid_need_assessment_sdg_tdm_04022016_1_1_1.pdf" TargetMode="External"/><Relationship Id="rId52" Type="http://schemas.openxmlformats.org/officeDocument/2006/relationships/hyperlink" Target="https://sustainabledevelopment.un.org/content/documents/20872VNR_hanbook_2019_Edition_v2.pdf" TargetMode="External"/><Relationship Id="rId73" Type="http://schemas.openxmlformats.org/officeDocument/2006/relationships/hyperlink" Target="https://prezi.com/view/ebf5g62dEw59b5ubwd6w/" TargetMode="External"/><Relationship Id="rId78" Type="http://schemas.openxmlformats.org/officeDocument/2006/relationships/hyperlink" Target="https://www.bertelsmann-stiftung.de/de/publikationen/publikation/did/sdg-indikatoren-fuer-kommunen/" TargetMode="External"/><Relationship Id="rId94" Type="http://schemas.openxmlformats.org/officeDocument/2006/relationships/hyperlink" Target="https://www.citiesalliance.org/sites/default/files/CA_IIED_GlobalAgendas-final.pdf" TargetMode="External"/><Relationship Id="rId99" Type="http://schemas.openxmlformats.org/officeDocument/2006/relationships/hyperlink" Target="https://sustainabledevelopment.un.org/content/documents/197282018_background_notes_SDG_11_v3.pdf" TargetMode="External"/><Relationship Id="rId101" Type="http://schemas.openxmlformats.org/officeDocument/2006/relationships/hyperlink" Target="https://repositorio.cepal.org/bitstream/handle/11362/44193/1/S1800555_en.pdf" TargetMode="External"/><Relationship Id="rId122" Type="http://schemas.openxmlformats.org/officeDocument/2006/relationships/hyperlink" Target="http://www.iuc.eu/resources/" TargetMode="External"/><Relationship Id="rId143" Type="http://schemas.openxmlformats.org/officeDocument/2006/relationships/hyperlink" Target="https://www.jica.go.jp/jica-ri/publication/booksandreports/l75nbg00000egfll-att/Harnessing_the_Data_Revolution.pdf" TargetMode="External"/><Relationship Id="rId148" Type="http://schemas.openxmlformats.org/officeDocument/2006/relationships/hyperlink" Target="https://openknowledge.worldbank.org/handle/10986/16389" TargetMode="External"/><Relationship Id="rId164" Type="http://schemas.openxmlformats.org/officeDocument/2006/relationships/hyperlink" Target="http://cdia.asia/wp-content/uploads/2014/09/propoor-urban-infrastructure-investments-guide_2012.pdf" TargetMode="External"/><Relationship Id="rId169" Type="http://schemas.openxmlformats.org/officeDocument/2006/relationships/hyperlink" Target="http://www.asia-pacific.undp.org/content/rbap/en/home/library/democratic_governance/city-enabling-environment-rating.html" TargetMode="External"/><Relationship Id="rId185" Type="http://schemas.openxmlformats.org/officeDocument/2006/relationships/hyperlink" Target="http://undocs.org/E/2018/61" TargetMode="External"/><Relationship Id="rId4" Type="http://schemas.openxmlformats.org/officeDocument/2006/relationships/hyperlink" Target="https://www.uclg.org/sites/default/files/the_sdgs_what_localgov_need_to_know_0.pdf" TargetMode="External"/><Relationship Id="rId9" Type="http://schemas.openxmlformats.org/officeDocument/2006/relationships/hyperlink" Target="https://www.undp.org/content/dam/undp/library/MDG/Post2015-SDG/UNDP-SDG-UNDG-Reference-Guide-UNCTs-2015.pdf" TargetMode="External"/><Relationship Id="rId180" Type="http://schemas.openxmlformats.org/officeDocument/2006/relationships/hyperlink" Target="https://unhabitat.org/new-urban-agenda-and-the-sustainable-development-goals-to-human-rights-brochure/" TargetMode="External"/><Relationship Id="rId210" Type="http://schemas.openxmlformats.org/officeDocument/2006/relationships/hyperlink" Target="http://e-lib.iclei.org/wp-content/uploads/2016/05/ICLEI_Solutions-Gateway-Sourcebook_final-web.pdf" TargetMode="External"/><Relationship Id="rId215" Type="http://schemas.openxmlformats.org/officeDocument/2006/relationships/hyperlink" Target="https://unhabitat.org/books/unpacking-metropolitan-governance-for-sustainable-development-analysis-of-case-studies-summary-reports-of-case-studies/" TargetMode="External"/><Relationship Id="rId236" Type="http://schemas.openxmlformats.org/officeDocument/2006/relationships/hyperlink" Target="https://unhabitat.org/books/guiding-principles-for-climate-city-planning-action/" TargetMode="External"/><Relationship Id="rId257" Type="http://schemas.openxmlformats.org/officeDocument/2006/relationships/hyperlink" Target="http://www.unitar.org/launch-statact-suriname-support-sdg-monitoring" TargetMode="External"/><Relationship Id="rId278" Type="http://schemas.openxmlformats.org/officeDocument/2006/relationships/hyperlink" Target="https://www.learning.uclg.org/sites/default/files/documents/plan_base_eng_.pdf" TargetMode="External"/><Relationship Id="rId26" Type="http://schemas.openxmlformats.org/officeDocument/2006/relationships/hyperlink" Target="https://www.learning.uclg.org/module-1" TargetMode="External"/><Relationship Id="rId231" Type="http://schemas.openxmlformats.org/officeDocument/2006/relationships/hyperlink" Target="https://unhabitat.org/books/urban-planning-for-city-leaders/" TargetMode="External"/><Relationship Id="rId252" Type="http://schemas.openxmlformats.org/officeDocument/2006/relationships/hyperlink" Target="https://www.oecd-ilibrary.org/development/policy-coherence-for-sustainable-development-2018_9789264301061-en" TargetMode="External"/><Relationship Id="rId273" Type="http://schemas.openxmlformats.org/officeDocument/2006/relationships/hyperlink" Target="https://www.espon.eu/integrated-indicators" TargetMode="External"/><Relationship Id="rId294" Type="http://schemas.openxmlformats.org/officeDocument/2006/relationships/hyperlink" Target="https://www.citiesalliance.org/understanding-your-local-economy-resource-guide-for-cities" TargetMode="External"/><Relationship Id="rId308" Type="http://schemas.openxmlformats.org/officeDocument/2006/relationships/hyperlink" Target="https://observ-ocd.diba.cat/en/e-training/online-course-localizing-sustainable-development-goals-tools-local-transformation" TargetMode="External"/><Relationship Id="rId47" Type="http://schemas.openxmlformats.org/officeDocument/2006/relationships/hyperlink" Target="https://www.unece.org/housing-and-land-management/united-4-smart-sustainable-cities-u4ssc.html" TargetMode="External"/><Relationship Id="rId68" Type="http://schemas.openxmlformats.org/officeDocument/2006/relationships/hyperlink" Target="https://pub.iges.or.jp/pub/sustainable-development-goals-interlinkages" TargetMode="External"/><Relationship Id="rId89" Type="http://schemas.openxmlformats.org/officeDocument/2006/relationships/hyperlink" Target="https://drive.google.com/open?id=11WTJInxYL-DX1Siby2vzBzzv4saylnS8" TargetMode="External"/><Relationship Id="rId112" Type="http://schemas.openxmlformats.org/officeDocument/2006/relationships/hyperlink" Target="https://www.adelphi.de/en/system/files/mediathek/bilder/adelphi_Cities-Alliance_Report_Local%20and%20Regional%20Governments_Follow-up_and_Review.pdf" TargetMode="External"/><Relationship Id="rId133" Type="http://schemas.openxmlformats.org/officeDocument/2006/relationships/hyperlink" Target="http://documents.worldbank.org/curated/en/560131468339257950/pdf/NonAsciiFileName0.pdf" TargetMode="External"/><Relationship Id="rId154" Type="http://schemas.openxmlformats.org/officeDocument/2006/relationships/hyperlink" Target="http://www.oecd.org/gov/national-urban-policies.htm" TargetMode="External"/><Relationship Id="rId175" Type="http://schemas.openxmlformats.org/officeDocument/2006/relationships/hyperlink" Target="http://nua.unhabitat.org/AFINUA19thApr.pdf" TargetMode="External"/><Relationship Id="rId196" Type="http://schemas.openxmlformats.org/officeDocument/2006/relationships/hyperlink" Target="https://www.unitar.org/event/full-catalog/resilience-action-planning-implementing-sendai-framework-local-level-1" TargetMode="External"/><Relationship Id="rId200" Type="http://schemas.openxmlformats.org/officeDocument/2006/relationships/hyperlink" Target="https://www.unisdr.org/we/inform/publications/53349" TargetMode="External"/><Relationship Id="rId16" Type="http://schemas.openxmlformats.org/officeDocument/2006/relationships/hyperlink" Target="http://www.undp.org/content/dam/undp/library/Sustainable%20Development/SDG%20Tools/Rapid_Integrated_Assessment_10May2017.pdf" TargetMode="External"/><Relationship Id="rId221" Type="http://schemas.openxmlformats.org/officeDocument/2006/relationships/hyperlink" Target="http://civicus.org/images/stories/SD2015%20Post-2015%20Advocacy%20Toolkit_FINAL.pdf" TargetMode="External"/><Relationship Id="rId242" Type="http://schemas.openxmlformats.org/officeDocument/2006/relationships/hyperlink" Target="https://citiesprogramme.org/" TargetMode="External"/><Relationship Id="rId263" Type="http://schemas.openxmlformats.org/officeDocument/2006/relationships/hyperlink" Target="https://skew.engagement-global.de/aktuelle-mitteilung/praktische-hilfe-sdg-werkzeugkasten.html?file=files/2_Mediathek/Mediathek_Microsites/SKEW/Themen/Global_Nachhaltige_Kommune/SDG-Werkzeugkasten/Dashboard_kommunale%20SDG-Indikatoren_V2_1.xlsx" TargetMode="External"/><Relationship Id="rId284" Type="http://schemas.openxmlformats.org/officeDocument/2006/relationships/hyperlink" Target="https://www.undp.org/content/undp/en/home/librarypage/capacity-building/starting-a-pro-poor-public--private-partnership-for-a-basic-urban-service.html" TargetMode="External"/><Relationship Id="rId37" Type="http://schemas.openxmlformats.org/officeDocument/2006/relationships/hyperlink" Target="https://social-rights-balkan.org/wp-content/uploads/Handbook_2030-Agenda-in-my-Municipality-4.pdf" TargetMode="External"/><Relationship Id="rId58" Type="http://schemas.openxmlformats.org/officeDocument/2006/relationships/hyperlink" Target="https://www.iges.or.jp/en/sdgs/vlr/index.html" TargetMode="External"/><Relationship Id="rId79" Type="http://schemas.openxmlformats.org/officeDocument/2006/relationships/hyperlink" Target="http://localizingthesdgs.org/library/253/Roadmap-for-localizing-SDGs-in-Asia-Pacific.pdf" TargetMode="External"/><Relationship Id="rId102" Type="http://schemas.openxmlformats.org/officeDocument/2006/relationships/hyperlink" Target="http://www.undp.org/content/sdfinance/en/home.html" TargetMode="External"/><Relationship Id="rId123" Type="http://schemas.openxmlformats.org/officeDocument/2006/relationships/hyperlink" Target="https://www.preventionweb.net/publications/view/57476" TargetMode="External"/><Relationship Id="rId144" Type="http://schemas.openxmlformats.org/officeDocument/2006/relationships/hyperlink" Target="https://www.jica.go.jp/jica-ri/publication/booksandreports/l75nbg00000egfll-att/Harnessing_the_Data_Revolution.pdf" TargetMode="External"/><Relationship Id="rId90" Type="http://schemas.openxmlformats.org/officeDocument/2006/relationships/hyperlink" Target="https://unhabitat.org/the-journey-to-monitoring-sdg-11-kicks-off-in-the-asia-pacific-region/" TargetMode="External"/><Relationship Id="rId165" Type="http://schemas.openxmlformats.org/officeDocument/2006/relationships/hyperlink" Target="http://cdia.asia/wp-content/uploads/2014/09/PPP-guide-for-municipalities.pdf" TargetMode="External"/><Relationship Id="rId186" Type="http://schemas.openxmlformats.org/officeDocument/2006/relationships/hyperlink" Target="http://cdia.asia/wp-content/uploads/2016/04/CDIA-Project-Screening-Addendum-to-CRS_2016.pdf" TargetMode="External"/><Relationship Id="rId211" Type="http://schemas.openxmlformats.org/officeDocument/2006/relationships/hyperlink" Target="http://localizingthesdgs.org/library/254/Local-Economic-Development-Training-Module.pdf" TargetMode="External"/><Relationship Id="rId232" Type="http://schemas.openxmlformats.org/officeDocument/2006/relationships/hyperlink" Target="https://unhabitat.org/books/integrating-climate-change-into-city-development-strategies/" TargetMode="External"/><Relationship Id="rId253" Type="http://schemas.openxmlformats.org/officeDocument/2006/relationships/hyperlink" Target="https://www.oecd-ilibrary.org/development/policy-coherence-for-sustainable-development-2018DOI:http:/dx.doi.org/10.1787/9789264301061-4-en" TargetMode="External"/><Relationship Id="rId274" Type="http://schemas.openxmlformats.org/officeDocument/2006/relationships/hyperlink" Target="https://www.uclg.org/en/issues/city-city-cooperation" TargetMode="External"/><Relationship Id="rId295" Type="http://schemas.openxmlformats.org/officeDocument/2006/relationships/hyperlink" Target="https://www.coursera.org/lecture/local-economic-development/local-economic-development-strategies-INzIS" TargetMode="External"/><Relationship Id="rId309" Type="http://schemas.openxmlformats.org/officeDocument/2006/relationships/hyperlink" Target="https://cityworks.nozilla.de/" TargetMode="External"/><Relationship Id="rId27" Type="http://schemas.openxmlformats.org/officeDocument/2006/relationships/hyperlink" Target="https://www.learning.uclg.org/module-2" TargetMode="External"/><Relationship Id="rId48" Type="http://schemas.openxmlformats.org/officeDocument/2006/relationships/hyperlink" Target="https://www.learning.uclg.org/sites/default/files/documents/the_mandala_tool.pdf" TargetMode="External"/><Relationship Id="rId69" Type="http://schemas.openxmlformats.org/officeDocument/2006/relationships/hyperlink" Target="https://iges.or.jp/en/pub/sdg-interlinkages-analysis-visualisation-tool" TargetMode="External"/><Relationship Id="rId113" Type="http://schemas.openxmlformats.org/officeDocument/2006/relationships/hyperlink" Target="https://www.preventionweb.net/publications/view/53049" TargetMode="External"/><Relationship Id="rId134" Type="http://schemas.openxmlformats.org/officeDocument/2006/relationships/hyperlink" Target="http://documents.worldbank.org/curated/en/560131468339257950/pdf/NonAsciiFileName0.pdf" TargetMode="External"/><Relationship Id="rId80" Type="http://schemas.openxmlformats.org/officeDocument/2006/relationships/hyperlink" Target="http://www.unescap.org/sites/default/files/Session%204%20-%20UCLG%20ASPAC.pdf" TargetMode="External"/><Relationship Id="rId155" Type="http://schemas.openxmlformats.org/officeDocument/2006/relationships/hyperlink" Target="https://www.saferspaces.org.za/learn-how/entry/building-safer-communities-toolkit" TargetMode="External"/><Relationship Id="rId176" Type="http://schemas.openxmlformats.org/officeDocument/2006/relationships/hyperlink" Target="https://unhabitat.org/books/implementing-the-new-urban-agenda-by-strengthening-urban-rural-linkages/" TargetMode="External"/><Relationship Id="rId197" Type="http://schemas.openxmlformats.org/officeDocument/2006/relationships/hyperlink" Target="https://www.unitar.org/event/full-catalog/resilience-action-planning-implementing-sendai-framework-local-level-1" TargetMode="External"/><Relationship Id="rId201" Type="http://schemas.openxmlformats.org/officeDocument/2006/relationships/hyperlink" Target="https://www.unisdr.org/campaign/resilientcities/toolkit/article/the-ten-essentials-for-making-cities-resilient" TargetMode="External"/><Relationship Id="rId222" Type="http://schemas.openxmlformats.org/officeDocument/2006/relationships/hyperlink" Target="https://www.uclg.org/sites/default/files/uclg_strategic_toolkit_version_1.1.pdf" TargetMode="External"/><Relationship Id="rId243" Type="http://schemas.openxmlformats.org/officeDocument/2006/relationships/hyperlink" Target="https://www.international-climate-initiative.com/fileadmin/Dokumente/2018/180406_CFCC_Urban_Planning.pdf" TargetMode="External"/><Relationship Id="rId264" Type="http://schemas.openxmlformats.org/officeDocument/2006/relationships/hyperlink" Target="http://www.un.org/en/sections/issues-depth/big-data-sustainable-development/index.html" TargetMode="External"/><Relationship Id="rId285" Type="http://schemas.openxmlformats.org/officeDocument/2006/relationships/hyperlink" Target="http://pppue.undp.2margraf.com/en/01.htm" TargetMode="External"/><Relationship Id="rId17" Type="http://schemas.openxmlformats.org/officeDocument/2006/relationships/hyperlink" Target="https://www.undp.org/content/dam/undp/library/Sustainable%20Development/SDG%20Tools/Rapid_Integrated_Assessment_10May2017.pdf" TargetMode="External"/><Relationship Id="rId38" Type="http://schemas.openxmlformats.org/officeDocument/2006/relationships/hyperlink" Target="https://www.metropolis.org/sites/default/files/resources/Solutions-for-and-by-cities.pdf" TargetMode="External"/><Relationship Id="rId59" Type="http://schemas.openxmlformats.org/officeDocument/2006/relationships/hyperlink" Target="https://globaldatalab.org/shdi/maps/" TargetMode="External"/><Relationship Id="rId103" Type="http://schemas.openxmlformats.org/officeDocument/2006/relationships/hyperlink" Target="https://sdginterlinkages.iges.jp/visualisationtool.html" TargetMode="External"/><Relationship Id="rId124" Type="http://schemas.openxmlformats.org/officeDocument/2006/relationships/hyperlink" Target="http://www.citiesalliance.org/sites/citiesalliance.org/files/Opportunities%20for%20the%20New%20Urban%20Agenda.pdf" TargetMode="External"/><Relationship Id="rId310" Type="http://schemas.openxmlformats.org/officeDocument/2006/relationships/hyperlink" Target="https://undg.org/2030-agenda/sdg-acceleration-toolkit/" TargetMode="External"/><Relationship Id="rId70" Type="http://schemas.openxmlformats.org/officeDocument/2006/relationships/hyperlink" Target="http://star-www.giz.de/cgi-bin/getfile/53616c7465645f5ffa23d8883fcc96e0edf4c5d0302fb9e3387ab9613c2ff0beb68a93fed87117717f45200020d6ac6dd9fd362fc0d333ab13467a9eb4362bea7a58323a3d101563/giz2016-0469en-latin-america-new-urban-agenda.pdf" TargetMode="External"/><Relationship Id="rId91" Type="http://schemas.openxmlformats.org/officeDocument/2006/relationships/hyperlink" Target="https://drive.google.com/drive/folders/0B87QMWwLVgkKZDZsRUl4UjZUNUk?usp=sharing" TargetMode="External"/><Relationship Id="rId145" Type="http://schemas.openxmlformats.org/officeDocument/2006/relationships/hyperlink" Target="https://www.adb.org/sites/default/files/institutional-document/161535/toolkit-rapid-economic-assessment-cities.pdf" TargetMode="External"/><Relationship Id="rId166" Type="http://schemas.openxmlformats.org/officeDocument/2006/relationships/hyperlink" Target="http://www.undp.org/content/dam/aplaws/publication/en/publications/capacity-development/undp-capacity-assessment-methodology/UNDP%20Capacity%20Assessment%20Users%20Guide.pdf" TargetMode="External"/><Relationship Id="rId187" Type="http://schemas.openxmlformats.org/officeDocument/2006/relationships/hyperlink" Target="http://www.iclei.org/fileadmin/PUBLICATIONS/Brochures/v-nama_-_guidance_on_vertically_integrated_namas_-_full_document_2014_01.pdf" TargetMode="External"/><Relationship Id="rId1" Type="http://schemas.openxmlformats.org/officeDocument/2006/relationships/hyperlink" Target="http://localizingthesdgs.org/" TargetMode="External"/><Relationship Id="rId212" Type="http://schemas.openxmlformats.org/officeDocument/2006/relationships/hyperlink" Target="https://www2.giz.de/wbf/4tDx9kw63gma/UrbanNEXUS_Publication_ICLEI-GIZ_2014_kl.pdf" TargetMode="External"/><Relationship Id="rId233" Type="http://schemas.openxmlformats.org/officeDocument/2006/relationships/hyperlink" Target="https://unhabitat.org/books/developing-local-climate-change-plans/" TargetMode="External"/><Relationship Id="rId254" Type="http://schemas.openxmlformats.org/officeDocument/2006/relationships/hyperlink" Target="https://unstats.un.org/sdgs/files/metadata-compilation/Metadata-Goal-11.pdf" TargetMode="External"/><Relationship Id="rId28" Type="http://schemas.openxmlformats.org/officeDocument/2006/relationships/hyperlink" Target="https://www.learning.uclg.org/module-3" TargetMode="External"/><Relationship Id="rId49" Type="http://schemas.openxmlformats.org/officeDocument/2006/relationships/hyperlink" Target="https://www.learning.uclg.org/sites/default/files/documents/the_sdgs_in_the_municipal_map_0.pdf" TargetMode="External"/><Relationship Id="rId114" Type="http://schemas.openxmlformats.org/officeDocument/2006/relationships/hyperlink" Target="http://napglobalnetwork.org/wp-content/uploads/2018/08/napgn-en-2018-alignment-to-advance-climate-resilient-development-overview-brief.pdf" TargetMode="External"/><Relationship Id="rId275" Type="http://schemas.openxmlformats.org/officeDocument/2006/relationships/hyperlink" Target="https://issuu.com/uclgcglu/docs/learningnote_peerlearningdurban2012?e=5168798/3389442" TargetMode="External"/><Relationship Id="rId296" Type="http://schemas.openxmlformats.org/officeDocument/2006/relationships/hyperlink" Target="https://unhabitat.org/books/promoting-local-economic-development-through-strategic-planning-local-economic-development-led-series-volume-1/" TargetMode="External"/><Relationship Id="rId300" Type="http://schemas.openxmlformats.org/officeDocument/2006/relationships/hyperlink" Target="http://doc.teebweb.org/wp-content/uploads/Study%20and%20Reports/Additional%20Reports/Manual%20for%20Cities/TEEB%20Manual%20for%20Cities_English.pdf" TargetMode="External"/><Relationship Id="rId60" Type="http://schemas.openxmlformats.org/officeDocument/2006/relationships/hyperlink" Target="https://globaldatalab.org/shdi/maps/" TargetMode="External"/><Relationship Id="rId81" Type="http://schemas.openxmlformats.org/officeDocument/2006/relationships/hyperlink" Target="http://www.perceptionindex.org/" TargetMode="External"/><Relationship Id="rId135" Type="http://schemas.openxmlformats.org/officeDocument/2006/relationships/hyperlink" Target="https://www2.mmu.ac.uk/media/mmuacuk/content/documents/bit/Stakeholder-analysis-toolkit-v3.pdf" TargetMode="External"/><Relationship Id="rId156" Type="http://schemas.openxmlformats.org/officeDocument/2006/relationships/hyperlink" Target="https://issuu.com/undppublicserv/docs/gcpse_foresightmanual_online" TargetMode="External"/><Relationship Id="rId177" Type="http://schemas.openxmlformats.org/officeDocument/2006/relationships/hyperlink" Target="http://star-www.giz.de/cgi-bin/getfile/53616c7465645f5f0cfedfddb486f2e34286a884a9aca95fb393ed6019c611e9b86b133aee85978d81d586ec713be71492fcf9c1576949fa7693235392474310058fe01b7a27f734/giz2016-0392en-lac-urban-agenda.pdf" TargetMode="External"/><Relationship Id="rId198" Type="http://schemas.openxmlformats.org/officeDocument/2006/relationships/hyperlink" Target="https://www.preventionweb.net/publications/view/54970" TargetMode="External"/><Relationship Id="rId202" Type="http://schemas.openxmlformats.org/officeDocument/2006/relationships/hyperlink" Target="https://www.preventionweb.net/files/67430_landuseandurbanplanningforpublicrev.pdf" TargetMode="External"/><Relationship Id="rId223" Type="http://schemas.openxmlformats.org/officeDocument/2006/relationships/hyperlink" Target="http://www.urbangateway.org/system/files/documents/urbangateway/fcl_2017_2nd_ed_lowres.pdf" TargetMode="External"/><Relationship Id="rId244" Type="http://schemas.openxmlformats.org/officeDocument/2006/relationships/hyperlink" Target="http://www.konsult.leeds.ac.uk/mog/" TargetMode="External"/><Relationship Id="rId18" Type="http://schemas.openxmlformats.org/officeDocument/2006/relationships/hyperlink" Target="https://www.undp.org/content/dam/undp/library/Sustainable%20Development/SDG%20Tools/SDG_Acceleration_Catalyst_Tool_6April2017.pdf" TargetMode="External"/><Relationship Id="rId39" Type="http://schemas.openxmlformats.org/officeDocument/2006/relationships/hyperlink" Target="https://unstats.un.org/sdgs/files/Tier%20Classification%20of%20SDG%20Indicators_15%20Dec%202017_web%20final.pdf" TargetMode="External"/><Relationship Id="rId265" Type="http://schemas.openxmlformats.org/officeDocument/2006/relationships/hyperlink" Target="http://datatopics.worldbank.org/sdgs/" TargetMode="External"/><Relationship Id="rId286" Type="http://schemas.openxmlformats.org/officeDocument/2006/relationships/hyperlink" Target="https://ppp.worldbank.org/public-private-partnership/ppp-sector/sub-national-and-municipal-ppps/sub-national-and-municipal-ppps" TargetMode="External"/><Relationship Id="rId50" Type="http://schemas.openxmlformats.org/officeDocument/2006/relationships/hyperlink" Target="https://sustainabledevelopment.un.org/topics/sustainablecities" TargetMode="External"/><Relationship Id="rId104" Type="http://schemas.openxmlformats.org/officeDocument/2006/relationships/hyperlink" Target="https://sdginterlinkages.iges.jp/visualisationtool.html" TargetMode="External"/><Relationship Id="rId125" Type="http://schemas.openxmlformats.org/officeDocument/2006/relationships/hyperlink" Target="http://cdia.asia/wp-content/uploads/2014/09/CIIPP-Updated-User-Manual-Dec-2015.pdf" TargetMode="External"/><Relationship Id="rId146" Type="http://schemas.openxmlformats.org/officeDocument/2006/relationships/hyperlink" Target="https://www.adb.org/documents/green-city-development-tool-kit" TargetMode="External"/><Relationship Id="rId167" Type="http://schemas.openxmlformats.org/officeDocument/2006/relationships/hyperlink" Target="http://www.networkedtoolbox.com/workareas/tools/" TargetMode="External"/><Relationship Id="rId188" Type="http://schemas.openxmlformats.org/officeDocument/2006/relationships/hyperlink" Target="http://documents.worldbank.org/curated/en/499791474471650053/User-guide" TargetMode="External"/><Relationship Id="rId311" Type="http://schemas.openxmlformats.org/officeDocument/2006/relationships/hyperlink" Target="https://www.local2030.org/discover-tools" TargetMode="External"/><Relationship Id="rId71" Type="http://schemas.openxmlformats.org/officeDocument/2006/relationships/hyperlink" Target="https://sdg.iisd.org/news/iges-launches-voluntary-local-review-platform-for-sub-national-sdg-follow-up/" TargetMode="External"/><Relationship Id="rId92" Type="http://schemas.openxmlformats.org/officeDocument/2006/relationships/hyperlink" Target="http://www.citiesalliance.org/JWP-GlobalAgendas" TargetMode="External"/><Relationship Id="rId213" Type="http://schemas.openxmlformats.org/officeDocument/2006/relationships/hyperlink" Target="https://www.adelphi.de/en/printpdf/50057" TargetMode="External"/><Relationship Id="rId234" Type="http://schemas.openxmlformats.org/officeDocument/2006/relationships/hyperlink" Target="https://unhabitat.org/books/planning-for-climate-change-toolkit/" TargetMode="External"/><Relationship Id="rId2" Type="http://schemas.openxmlformats.org/officeDocument/2006/relationships/hyperlink" Target="https://unhabitat.org/roadmap-for-localizing-the-sdgs-implementation-and-monitoring-at-subnational-level/" TargetMode="External"/><Relationship Id="rId29" Type="http://schemas.openxmlformats.org/officeDocument/2006/relationships/hyperlink" Target="https://www.learning.uclg.org/module-3" TargetMode="External"/><Relationship Id="rId255" Type="http://schemas.openxmlformats.org/officeDocument/2006/relationships/hyperlink" Target="https://unhabitat.org/un-habitat-promotes-urban-prosperity-in-global-future-cities-programme/" TargetMode="External"/><Relationship Id="rId276" Type="http://schemas.openxmlformats.org/officeDocument/2006/relationships/hyperlink" Target="https://www.learning.uclg.org/strengthening-local-economic-development-through-urban-rural-policies" TargetMode="External"/><Relationship Id="rId297" Type="http://schemas.openxmlformats.org/officeDocument/2006/relationships/hyperlink" Target="https://www.worldbank.org/en/topic/urbandevelopment/brief/the-curb-tool-climate-action-for-urban-sustainability" TargetMode="External"/><Relationship Id="rId40" Type="http://schemas.openxmlformats.org/officeDocument/2006/relationships/hyperlink" Target="https://unstats.un.org/sdgs/files/Tier%20Classification%20of%20SDG%20Indicators_15%20Dec%202017_web%20final.pdf" TargetMode="External"/><Relationship Id="rId115" Type="http://schemas.openxmlformats.org/officeDocument/2006/relationships/hyperlink" Target="https://klimalog.die-gdi.de/ndc-sdg/synergies" TargetMode="External"/><Relationship Id="rId136" Type="http://schemas.openxmlformats.org/officeDocument/2006/relationships/hyperlink" Target="https://www2.mmu.ac.uk/media/mmuacuk/content/documents/bit/Stakeholder-analysis-toolkit-v3.pdf" TargetMode="External"/><Relationship Id="rId157" Type="http://schemas.openxmlformats.org/officeDocument/2006/relationships/hyperlink" Target="https://undg.org/sdg_toolkit/strategic-foresight/" TargetMode="External"/><Relationship Id="rId178" Type="http://schemas.openxmlformats.org/officeDocument/2006/relationships/hyperlink" Target="https://www.itc.nl/hpi-forum/forum-programme/documents/ndugwa-un-habitat-sdg-11-monitoring.pdf" TargetMode="External"/><Relationship Id="rId301" Type="http://schemas.openxmlformats.org/officeDocument/2006/relationships/hyperlink" Target="https://www.nparks.gov.sg/~/media/nparks-real-content/biodiversity/singapore-index/users-manual-on-the-singapore-index-on-cities-biodiversity.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learning.uclg.org/module-3" TargetMode="External"/><Relationship Id="rId117" Type="http://schemas.openxmlformats.org/officeDocument/2006/relationships/hyperlink" Target="https://www.unisdr.org/we/inform/publications/53349" TargetMode="External"/><Relationship Id="rId21" Type="http://schemas.openxmlformats.org/officeDocument/2006/relationships/hyperlink" Target="https://www.localizingthesdgs.org/library/295/Training-Manual-on-selected-human-settlements-indicators-of-the-SDG.pdf" TargetMode="External"/><Relationship Id="rId42" Type="http://schemas.openxmlformats.org/officeDocument/2006/relationships/hyperlink" Target="https://www.iges.or.jp/en/sdgs/vlr/index.html" TargetMode="External"/><Relationship Id="rId47" Type="http://schemas.openxmlformats.org/officeDocument/2006/relationships/hyperlink" Target="http://rfsc.eu/" TargetMode="External"/><Relationship Id="rId63" Type="http://schemas.openxmlformats.org/officeDocument/2006/relationships/hyperlink" Target="https://drive.google.com/open?id=11WTJInxYL-DX1Siby2vzBzzv4saylnS8" TargetMode="External"/><Relationship Id="rId68" Type="http://schemas.openxmlformats.org/officeDocument/2006/relationships/hyperlink" Target="https://www.citiesalliance.org/sites/default/files/CA_IIED_GlobalAgendas-final.pdf" TargetMode="External"/><Relationship Id="rId84" Type="http://schemas.openxmlformats.org/officeDocument/2006/relationships/hyperlink" Target="https://klimalog.die-gdi.de/ndc-sdg/synergies" TargetMode="External"/><Relationship Id="rId89" Type="http://schemas.openxmlformats.org/officeDocument/2006/relationships/hyperlink" Target="http://www.cib-uclg.org/sites/default/files/global_taskforce_-_financing_urban_and_local_development_the_missing_link_in_sustainable_development_finance.pdf" TargetMode="External"/><Relationship Id="rId112" Type="http://schemas.openxmlformats.org/officeDocument/2006/relationships/hyperlink" Target="http://localizingthesdgs.org/library/231/Changing-Climate-Changing-Communities-Guide-and-Workbook-for-Municipal-Climate-Adaptation.pdf" TargetMode="External"/><Relationship Id="rId133" Type="http://schemas.openxmlformats.org/officeDocument/2006/relationships/hyperlink" Target="http://www.urbangateway.org/system/files/documents/urbangateway/fcl_2017_2nd_ed_lowres.pdf" TargetMode="External"/><Relationship Id="rId138" Type="http://schemas.openxmlformats.org/officeDocument/2006/relationships/hyperlink" Target="https://unhabitat.org/books/international-guidelines-on-urban-and-territorial-planning/" TargetMode="External"/><Relationship Id="rId154" Type="http://schemas.openxmlformats.org/officeDocument/2006/relationships/hyperlink" Target="https://unhabitat.org/un-habitat-promotes-urban-prosperity-in-global-future-cities-programme/" TargetMode="External"/><Relationship Id="rId159" Type="http://schemas.openxmlformats.org/officeDocument/2006/relationships/hyperlink" Target="https://skew.engagement-global.de/files/2_Mediathek/Mediathek_Microsites/SKEW/Themen/Global_Nachhaltige_Kommune/SDG-Werkzeugkasten/sdg-gameboard-DINA4-mE.pdf" TargetMode="External"/><Relationship Id="rId175" Type="http://schemas.openxmlformats.org/officeDocument/2006/relationships/hyperlink" Target="https://resourcecentre.c40.org/resources/delivering-inclusive-climate-action?utm_campaign=WRICities&amp;utm_source=WRICitiesNewsletter-2019-10-23&amp;utm_medium=email&amp;content=title" TargetMode="External"/><Relationship Id="rId170" Type="http://schemas.openxmlformats.org/officeDocument/2006/relationships/hyperlink" Target="https://cityworks.nozilla.de/" TargetMode="External"/><Relationship Id="rId16" Type="http://schemas.openxmlformats.org/officeDocument/2006/relationships/hyperlink" Target="http://www.undp.org/content/dam/undp/library/Sustainable%20Development/SDG%20Tools/Rapid_Integrated_Assessment_10May2017.pdf" TargetMode="External"/><Relationship Id="rId107" Type="http://schemas.openxmlformats.org/officeDocument/2006/relationships/hyperlink" Target="https://unhabitat.org/new-urban-agenda-and-the-sustainable-development-goals-to-human-rights-brochure/" TargetMode="External"/><Relationship Id="rId11" Type="http://schemas.openxmlformats.org/officeDocument/2006/relationships/hyperlink" Target="http://old.iclei.org/index.php?id=iclei_briefing_sheets" TargetMode="External"/><Relationship Id="rId32" Type="http://schemas.openxmlformats.org/officeDocument/2006/relationships/hyperlink" Target="https://www.sdsntrends.org/local-data-action" TargetMode="External"/><Relationship Id="rId37" Type="http://schemas.openxmlformats.org/officeDocument/2006/relationships/hyperlink" Target="https://sustainabledevelopment.un.org/topics/sustainablecities" TargetMode="External"/><Relationship Id="rId53" Type="http://schemas.openxmlformats.org/officeDocument/2006/relationships/hyperlink" Target="http://star-www.giz.de/cgi-bin/getfile/53616c7465645f5ffa23d8883fcc96e0edf4c5d0302fb9e3387ab9613c2ff0beb68a93fed87117717f45200020d6ac6dd9fd362fc0d333ab13467a9eb4362bea7a58323a3d101563/giz2016-0469en-latin-america-new-urban-agenda.pdf" TargetMode="External"/><Relationship Id="rId58" Type="http://schemas.openxmlformats.org/officeDocument/2006/relationships/hyperlink" Target="http://www.perceptionindex.org/" TargetMode="External"/><Relationship Id="rId74" Type="http://schemas.openxmlformats.org/officeDocument/2006/relationships/hyperlink" Target="https://sdginterlinkages.iges.jp/visualisationtool.html" TargetMode="External"/><Relationship Id="rId79" Type="http://schemas.openxmlformats.org/officeDocument/2006/relationships/hyperlink" Target="https://climateimpact.undp.org/" TargetMode="External"/><Relationship Id="rId102" Type="http://schemas.openxmlformats.org/officeDocument/2006/relationships/hyperlink" Target="https://unhabitat.org/books/metropolitan-governance-a-framework-for-capacity-assessment-guidance-notes-and-toolbox/" TargetMode="External"/><Relationship Id="rId123" Type="http://schemas.openxmlformats.org/officeDocument/2006/relationships/hyperlink" Target="http://e-lib.iclei.org/wp-content/uploads/2016/05/ICLEI_Solutions-Gateway-Sourcebook_final-web.pdf" TargetMode="External"/><Relationship Id="rId128" Type="http://schemas.openxmlformats.org/officeDocument/2006/relationships/hyperlink" Target="https://www.bmz.de/en/publications/type_of_publication/information_flyer/information_brochures/Materialie276_digitale_agenda.pdf" TargetMode="External"/><Relationship Id="rId144" Type="http://schemas.openxmlformats.org/officeDocument/2006/relationships/hyperlink" Target="http://www.circlesofsustainability.org/circles-overview/" TargetMode="External"/><Relationship Id="rId149" Type="http://schemas.openxmlformats.org/officeDocument/2006/relationships/hyperlink" Target="http://www.oecd.org/effective-public-investment-toolkit/theprinciples.htm" TargetMode="External"/><Relationship Id="rId5" Type="http://schemas.openxmlformats.org/officeDocument/2006/relationships/hyperlink" Target="https://www.uclg.org/sites/default/files/the_sdgs_what_localgov_need_to_know_0.pdf" TargetMode="External"/><Relationship Id="rId90" Type="http://schemas.openxmlformats.org/officeDocument/2006/relationships/hyperlink" Target="http://www.iuc.eu/resources/" TargetMode="External"/><Relationship Id="rId95" Type="http://schemas.openxmlformats.org/officeDocument/2006/relationships/hyperlink" Target="https://www.adb.org/documents/green-city-development-tool-kit" TargetMode="External"/><Relationship Id="rId160" Type="http://schemas.openxmlformats.org/officeDocument/2006/relationships/hyperlink" Target="https://skew.engagement-global.de/aktuelle-mitteilung/praktische-hilfe-sdg-werkzeugkasten.html?file=files/2_Mediathek/Mediathek_Microsites/SKEW/Themen/Global_Nachhaltige_Kommune/SDG-Werkzeugkasten/Dashboard_kommunale%20SDG-Indikatoren_V2_1.xlsx" TargetMode="External"/><Relationship Id="rId165" Type="http://schemas.openxmlformats.org/officeDocument/2006/relationships/hyperlink" Target="https://www.worldbank.org/en/topic/urbandevelopment/brief/the-curb-tool-climate-action-for-urban-sustainability" TargetMode="External"/><Relationship Id="rId22" Type="http://schemas.openxmlformats.org/officeDocument/2006/relationships/hyperlink" Target="https://www.localizingthesdgs.org/library/295/Training-Manual-on-selected-human-settlements-indicators-of-the-SDG.pdf" TargetMode="External"/><Relationship Id="rId27" Type="http://schemas.openxmlformats.org/officeDocument/2006/relationships/hyperlink" Target="https://www.learning.uclg.org/module-3" TargetMode="External"/><Relationship Id="rId43" Type="http://schemas.openxmlformats.org/officeDocument/2006/relationships/hyperlink" Target="https://globaldatalab.org/shdi/maps/" TargetMode="External"/><Relationship Id="rId48" Type="http://schemas.openxmlformats.org/officeDocument/2006/relationships/hyperlink" Target="http://rfsc.eu/" TargetMode="External"/><Relationship Id="rId64" Type="http://schemas.openxmlformats.org/officeDocument/2006/relationships/hyperlink" Target="https://unhabitat.org/the-journey-to-monitoring-sdg-11-kicks-off-in-the-asia-pacific-region/" TargetMode="External"/><Relationship Id="rId69" Type="http://schemas.openxmlformats.org/officeDocument/2006/relationships/hyperlink" Target="https://www.localizingthesdgs.org/library/343/National-and-Sub-National-Governments-on-the-way-towards-the-Localization-of-the-SDGs.pdf" TargetMode="External"/><Relationship Id="rId113" Type="http://schemas.openxmlformats.org/officeDocument/2006/relationships/hyperlink" Target="http://unsdsn.org/wp-content/uploads/2015/09/151112-SDG-Financing-Needs.pdf" TargetMode="External"/><Relationship Id="rId118" Type="http://schemas.openxmlformats.org/officeDocument/2006/relationships/hyperlink" Target="https://www.unisdr.org/campaign/resilientcities/toolkit/article/the-ten-essentials-for-making-cities-resilient" TargetMode="External"/><Relationship Id="rId134" Type="http://schemas.openxmlformats.org/officeDocument/2006/relationships/hyperlink" Target="http://www.citiesclimatefinance.org/wp-content/uploads/2017/11/CCFLA-mapping-report-2017-final-light.pdf" TargetMode="External"/><Relationship Id="rId139" Type="http://schemas.openxmlformats.org/officeDocument/2006/relationships/hyperlink" Target="https://unhabitat.org/books/integrating-climate-change-into-city-development-strategies/" TargetMode="External"/><Relationship Id="rId80" Type="http://schemas.openxmlformats.org/officeDocument/2006/relationships/hyperlink" Target="http://localizingthesdgs.org/library/384/Local-implementation-of-the-SDGs-the-New-Urban-Agenda-towards-a-Swedish-national-urban-policy.pdf" TargetMode="External"/><Relationship Id="rId85" Type="http://schemas.openxmlformats.org/officeDocument/2006/relationships/hyperlink" Target="https://www.die-gdi.de/en/briefing-paper/article/the-case-for-connecting-the-implementation-of-the-paris-climate-agreement-and-the-2030-agenda-for-sustainable-development/" TargetMode="External"/><Relationship Id="rId150" Type="http://schemas.openxmlformats.org/officeDocument/2006/relationships/hyperlink" Target="http://www.asia-pacific.undp.org/content/dam/rbap/docs/meetTheSDGs/SDG%20Dashboards%20UNDP-SIGOB.pdf" TargetMode="External"/><Relationship Id="rId155" Type="http://schemas.openxmlformats.org/officeDocument/2006/relationships/hyperlink" Target="http://urbansdgplatform.org/upload/pdf/DA11-Project-Brochure.pdf" TargetMode="External"/><Relationship Id="rId171" Type="http://schemas.openxmlformats.org/officeDocument/2006/relationships/hyperlink" Target="https://undg.org/2030-agenda/sdg-acceleration-toolkit/" TargetMode="External"/><Relationship Id="rId176" Type="http://schemas.openxmlformats.org/officeDocument/2006/relationships/drawing" Target="../drawings/drawing3.xml"/><Relationship Id="rId12" Type="http://schemas.openxmlformats.org/officeDocument/2006/relationships/hyperlink" Target="http://old.iclei.org/index.php?id=iclei_briefing_sheets" TargetMode="External"/><Relationship Id="rId17" Type="http://schemas.openxmlformats.org/officeDocument/2006/relationships/hyperlink" Target="https://www.undp.org/content/dam/undp/library/Sustainable%20Development/SDG%20Tools/Rapid_Integrated_Assessment_10May2017.pdf" TargetMode="External"/><Relationship Id="rId33" Type="http://schemas.openxmlformats.org/officeDocument/2006/relationships/hyperlink" Target="https://www.unece.org/fileadmin/DAM/hlm/documents/Publications/U4SSC_Deliverable-Connecting-Cities-and-Communities.pdf" TargetMode="External"/><Relationship Id="rId38" Type="http://schemas.openxmlformats.org/officeDocument/2006/relationships/hyperlink" Target="https://sustainabledevelopment.un.org/sdg11" TargetMode="External"/><Relationship Id="rId59" Type="http://schemas.openxmlformats.org/officeDocument/2006/relationships/hyperlink" Target="https://new.unhabitat.org/sites/default/files/documents/2019-05/how_to_formulate_a_nup.pdf" TargetMode="External"/><Relationship Id="rId103" Type="http://schemas.openxmlformats.org/officeDocument/2006/relationships/hyperlink" Target="https://unhabitat.org/books/metropolitan-governance-a-framework-for-capacity-assessment-guidance-notes-and-toolbox/" TargetMode="External"/><Relationship Id="rId108" Type="http://schemas.openxmlformats.org/officeDocument/2006/relationships/hyperlink" Target="http://www.solutions-gateway.org/" TargetMode="External"/><Relationship Id="rId124" Type="http://schemas.openxmlformats.org/officeDocument/2006/relationships/hyperlink" Target="https://www2.giz.de/wbf/4tDx9kw63gma/UrbanNEXUS_Publication_ICLEI-GIZ_2014_kl.pdf" TargetMode="External"/><Relationship Id="rId129" Type="http://schemas.openxmlformats.org/officeDocument/2006/relationships/hyperlink" Target="https://www.partnerschaften2030.de/wp-content/uploads/2017/09/Viadrina_Governance_MAP-Studie_WEB.pdf" TargetMode="External"/><Relationship Id="rId54" Type="http://schemas.openxmlformats.org/officeDocument/2006/relationships/hyperlink" Target="https://www.giz.de/en/downloads_els/Spinning%20The%20Web_Interactive-mexico.pdf" TargetMode="External"/><Relationship Id="rId70" Type="http://schemas.openxmlformats.org/officeDocument/2006/relationships/hyperlink" Target="https://sustainabledevelopment.un.org/topics/sustainablecities" TargetMode="External"/><Relationship Id="rId75" Type="http://schemas.openxmlformats.org/officeDocument/2006/relationships/hyperlink" Target="https://sdginterlinkages.iges.jp/visualisationtool.html" TargetMode="External"/><Relationship Id="rId91" Type="http://schemas.openxmlformats.org/officeDocument/2006/relationships/hyperlink" Target="https://www.preventionweb.net/publications/view/57476" TargetMode="External"/><Relationship Id="rId96" Type="http://schemas.openxmlformats.org/officeDocument/2006/relationships/hyperlink" Target="https://www.global-taskforce.org/sites/default/files/2017-06/bfe783_e8535ee007b74a86be6880f0ccc97b1c.pdf" TargetMode="External"/><Relationship Id="rId140" Type="http://schemas.openxmlformats.org/officeDocument/2006/relationships/hyperlink" Target="https://unhabitat.org/books/developing-local-climate-change-plans/" TargetMode="External"/><Relationship Id="rId145" Type="http://schemas.openxmlformats.org/officeDocument/2006/relationships/hyperlink" Target="https://www.routledge.com/Urban-Sustainability-in-Theory-and-Practice-Circles-of-sustainability/James/p/book/9781138025738" TargetMode="External"/><Relationship Id="rId161" Type="http://schemas.openxmlformats.org/officeDocument/2006/relationships/hyperlink" Target="http://pppue.undp.2margraf.com/en/01.htm" TargetMode="External"/><Relationship Id="rId166" Type="http://schemas.openxmlformats.org/officeDocument/2006/relationships/hyperlink" Target="http://resilient-cities.iclei.org/fileadmin/sites/resilient-cities/files/Images_and_logos/Resilience_Resource_Point/ICLEI_ACCCRN_Process_WORKBOOK.pdf" TargetMode="External"/><Relationship Id="rId1" Type="http://schemas.openxmlformats.org/officeDocument/2006/relationships/hyperlink" Target="http://localizingthesdgs.org/" TargetMode="External"/><Relationship Id="rId6" Type="http://schemas.openxmlformats.org/officeDocument/2006/relationships/hyperlink" Target="http://unsdsn.org/resources/publications/getting-started-with-the-sdgs-in-cities/" TargetMode="External"/><Relationship Id="rId23" Type="http://schemas.openxmlformats.org/officeDocument/2006/relationships/hyperlink" Target="https://www.localizingthesdgs.org/library/348/Trainers-guide-for-Localizing-the-SDGs-Learning-Module-1.pdf" TargetMode="External"/><Relationship Id="rId28" Type="http://schemas.openxmlformats.org/officeDocument/2006/relationships/hyperlink" Target="http://cdia.asia/resources/tools/" TargetMode="External"/><Relationship Id="rId49" Type="http://schemas.openxmlformats.org/officeDocument/2006/relationships/hyperlink" Target="https://skew.engagement-global.de/municipal-sustainability-strategies.html" TargetMode="External"/><Relationship Id="rId114" Type="http://schemas.openxmlformats.org/officeDocument/2006/relationships/hyperlink" Target="http://unsdsn.org/wp-content/uploads/2015/09/151112-SDG-Financing-Needs.pdf" TargetMode="External"/><Relationship Id="rId119" Type="http://schemas.openxmlformats.org/officeDocument/2006/relationships/hyperlink" Target="https://www.preventionweb.net/files/67430_landuseandurbanplanningforpublicrev.pdf" TargetMode="External"/><Relationship Id="rId10" Type="http://schemas.openxmlformats.org/officeDocument/2006/relationships/hyperlink" Target="http://old.iclei.org/index.php?id=iclei_briefing_sheets" TargetMode="External"/><Relationship Id="rId31" Type="http://schemas.openxmlformats.org/officeDocument/2006/relationships/hyperlink" Target="https://www.metropolis.org/sites/default/files/resources/Solutions-for-and-by-cities.pdf" TargetMode="External"/><Relationship Id="rId44" Type="http://schemas.openxmlformats.org/officeDocument/2006/relationships/hyperlink" Target="https://globaldatalab.org/shdi/maps/" TargetMode="External"/><Relationship Id="rId52" Type="http://schemas.openxmlformats.org/officeDocument/2006/relationships/hyperlink" Target="https://iges.or.jp/en/pub/sdg-interlinkages-analysis-visualisation-tool" TargetMode="External"/><Relationship Id="rId60" Type="http://schemas.openxmlformats.org/officeDocument/2006/relationships/hyperlink" Target="http://www.urbansdgplatform.org/index.msc" TargetMode="External"/><Relationship Id="rId65" Type="http://schemas.openxmlformats.org/officeDocument/2006/relationships/hyperlink" Target="https://drive.google.com/drive/folders/0B87QMWwLVgkKZDZsRUl4UjZUNUk?usp=sharing" TargetMode="External"/><Relationship Id="rId73" Type="http://schemas.openxmlformats.org/officeDocument/2006/relationships/hyperlink" Target="https://www.aiddata.org/sdg" TargetMode="External"/><Relationship Id="rId78" Type="http://schemas.openxmlformats.org/officeDocument/2006/relationships/hyperlink" Target="https://www.vvsg.be/Internationaal/SDG-pagina/SDG-materiaal/cirkeloefening/SDG%20spelborden%20handleiding_stapsgewijs.pdf" TargetMode="External"/><Relationship Id="rId81" Type="http://schemas.openxmlformats.org/officeDocument/2006/relationships/hyperlink" Target="https://sustainabledevelopment.un.org/climate-sdgs-synergies2019" TargetMode="External"/><Relationship Id="rId86" Type="http://schemas.openxmlformats.org/officeDocument/2006/relationships/hyperlink" Target="https://www.die-gdi.de/uploads/media/BP_21.2017.pdf" TargetMode="External"/><Relationship Id="rId94" Type="http://schemas.openxmlformats.org/officeDocument/2006/relationships/hyperlink" Target="https://www.adb.org/sites/default/files/institutional-document/161535/toolkit-rapid-economic-assessment-cities.pdf" TargetMode="External"/><Relationship Id="rId99" Type="http://schemas.openxmlformats.org/officeDocument/2006/relationships/hyperlink" Target="http://www.citiesalliance.org/sites/citiesalliance.org/files/Financing%20local%20Infrastructure%20Finance%20final.pdf" TargetMode="External"/><Relationship Id="rId101" Type="http://schemas.openxmlformats.org/officeDocument/2006/relationships/hyperlink" Target="https://www.adb.org/sites/default/files/institutional-document/212421/manual-national-urban-assessments.pdf" TargetMode="External"/><Relationship Id="rId122" Type="http://schemas.openxmlformats.org/officeDocument/2006/relationships/hyperlink" Target="https://climateactiontransparency.org/icat-guidance/sustainable-development/" TargetMode="External"/><Relationship Id="rId130" Type="http://schemas.openxmlformats.org/officeDocument/2006/relationships/hyperlink" Target="https://www.partnerschaften2030.de/en/studien-handbuecher/" TargetMode="External"/><Relationship Id="rId135" Type="http://schemas.openxmlformats.org/officeDocument/2006/relationships/hyperlink" Target="https://www.gold.uclg.org/sites/default/files/GOLDIV_ENG.pdf" TargetMode="External"/><Relationship Id="rId143" Type="http://schemas.openxmlformats.org/officeDocument/2006/relationships/hyperlink" Target="https://unhabitat.org/books/guiding-principles-for-climate-city-planning-action/" TargetMode="External"/><Relationship Id="rId148" Type="http://schemas.openxmlformats.org/officeDocument/2006/relationships/hyperlink" Target="http://www.oecd.org/regional/regional-policy/multi-level-governance.htm" TargetMode="External"/><Relationship Id="rId151" Type="http://schemas.openxmlformats.org/officeDocument/2006/relationships/hyperlink" Target="https://www.oecd-ilibrary.org/development/policy-coherence-for-sustainable-development-2018_9789264301061-en" TargetMode="External"/><Relationship Id="rId156" Type="http://schemas.openxmlformats.org/officeDocument/2006/relationships/hyperlink" Target="https://gaiaeducation.org/face-to-face/sdg-training/" TargetMode="External"/><Relationship Id="rId164" Type="http://schemas.openxmlformats.org/officeDocument/2006/relationships/hyperlink" Target="https://unhabitat.org/books/promoting-local-economic-development-through-strategic-planning-local-economic-development-led-series-volume-1/" TargetMode="External"/><Relationship Id="rId169" Type="http://schemas.openxmlformats.org/officeDocument/2006/relationships/hyperlink" Target="https://observ-ocd.diba.cat/en/e-training/online-course-localizing-sustainable-development-goals-tools-local-transformation" TargetMode="External"/><Relationship Id="rId4" Type="http://schemas.openxmlformats.org/officeDocument/2006/relationships/hyperlink" Target="https://www.uclg.org/sites/default/files/the_sdgs_what_localgov_need_to_know_0.pdf" TargetMode="External"/><Relationship Id="rId9" Type="http://schemas.openxmlformats.org/officeDocument/2006/relationships/hyperlink" Target="https://www.undp.org/content/dam/undp/library/MDG/Post2015-SDG/UNDP-SDG-UNDG-Reference-Guide-UNCTs-2015.pdf" TargetMode="External"/><Relationship Id="rId172" Type="http://schemas.openxmlformats.org/officeDocument/2006/relationships/hyperlink" Target="https://www.local2030.org/discover-tools" TargetMode="External"/><Relationship Id="rId13" Type="http://schemas.openxmlformats.org/officeDocument/2006/relationships/hyperlink" Target="http://old.iclei.org/index.php?id=iclei_briefing_sheets" TargetMode="External"/><Relationship Id="rId18" Type="http://schemas.openxmlformats.org/officeDocument/2006/relationships/hyperlink" Target="https://www.undp.org/content/dam/undp/library/Sustainable%20Development/SDG%20Tools/SDG_Acceleration_Catalyst_Tool_6April2017.pdf" TargetMode="External"/><Relationship Id="rId39" Type="http://schemas.openxmlformats.org/officeDocument/2006/relationships/hyperlink" Target="http://sdgtoolkit.org/wp-content/uploads/2018/10/SDGs-in-your-municipality-EN.pdf" TargetMode="External"/><Relationship Id="rId109" Type="http://schemas.openxmlformats.org/officeDocument/2006/relationships/hyperlink" Target="http://cdia.asia/wp-content/uploads/2016/04/CDIA-Project-Screening-Addendum-to-CRS_2016.pdf" TargetMode="External"/><Relationship Id="rId34" Type="http://schemas.openxmlformats.org/officeDocument/2006/relationships/hyperlink" Target="https://www.unece.org/housing-and-land-management/united-4-smart-sustainable-cities-u4ssc.html" TargetMode="External"/><Relationship Id="rId50" Type="http://schemas.openxmlformats.org/officeDocument/2006/relationships/hyperlink" Target="https://skew.engagement-global.de/municipal-sustainability-strategies.html" TargetMode="External"/><Relationship Id="rId55" Type="http://schemas.openxmlformats.org/officeDocument/2006/relationships/hyperlink" Target="https://www.iddri.org/sites/default/files/PDF/Publications/Catalogue%20Iddri/Etude/201807-ST0518-SDGs-budget-EN_1.pdf" TargetMode="External"/><Relationship Id="rId76" Type="http://schemas.openxmlformats.org/officeDocument/2006/relationships/hyperlink" Target="https://www.vvsg.be/Internationaal/SDG-pagina/SDG%20en%20beleid/Indicatoren%20SDG%20finaal.xlsx" TargetMode="External"/><Relationship Id="rId97" Type="http://schemas.openxmlformats.org/officeDocument/2006/relationships/hyperlink" Target="https://www.adb.org/sites/default/files/publication/316991/governance-brief-30.pdf" TargetMode="External"/><Relationship Id="rId104" Type="http://schemas.openxmlformats.org/officeDocument/2006/relationships/hyperlink" Target="http://nua.unhabitat.org/AFINUA19thApr.pdf" TargetMode="External"/><Relationship Id="rId120" Type="http://schemas.openxmlformats.org/officeDocument/2006/relationships/hyperlink" Target="https://www.preventionweb.net/files/57399_57399localdrrandresiliencestrategie.pdf" TargetMode="External"/><Relationship Id="rId125" Type="http://schemas.openxmlformats.org/officeDocument/2006/relationships/hyperlink" Target="https://www.adelphi.de/en/printpdf/50057" TargetMode="External"/><Relationship Id="rId141" Type="http://schemas.openxmlformats.org/officeDocument/2006/relationships/hyperlink" Target="https://unhabitat.org/books/planning-for-climate-change-toolkit/" TargetMode="External"/><Relationship Id="rId146" Type="http://schemas.openxmlformats.org/officeDocument/2006/relationships/hyperlink" Target="https://www.destatis.de/DE/ZahlenFakten/Indikatoren/Nachhaltigkeitsindikatoren/International/Indikatorenbericht_SDG.pdf?__blob=publicationFile" TargetMode="External"/><Relationship Id="rId167" Type="http://schemas.openxmlformats.org/officeDocument/2006/relationships/hyperlink" Target="https://unhabitat.org/books/integrating-climate-change-into-city-development-strategies/" TargetMode="External"/><Relationship Id="rId7" Type="http://schemas.openxmlformats.org/officeDocument/2006/relationships/hyperlink" Target="http://unsdsn.org/resources/publications/getting-started-with-the-sdgs-in-cities/" TargetMode="External"/><Relationship Id="rId71" Type="http://schemas.openxmlformats.org/officeDocument/2006/relationships/hyperlink" Target="https://sustainabledevelopment.un.org/content/documents/197282018_background_notes_SDG_11_v3.pdf" TargetMode="External"/><Relationship Id="rId92" Type="http://schemas.openxmlformats.org/officeDocument/2006/relationships/hyperlink" Target="http://www.citiesalliance.org/sites/citiesalliance.org/files/Opportunities%20for%20the%20New%20Urban%20Agenda.pdf" TargetMode="External"/><Relationship Id="rId162" Type="http://schemas.openxmlformats.org/officeDocument/2006/relationships/hyperlink" Target="https://ppp.worldbank.org/public-private-partnership/ppp-sector/sub-national-and-municipal-ppps/sub-national-and-municipal-ppps" TargetMode="External"/><Relationship Id="rId2" Type="http://schemas.openxmlformats.org/officeDocument/2006/relationships/hyperlink" Target="https://unhabitat.org/roadmap-for-localizing-the-sdgs-implementation-and-monitoring-at-subnational-level/" TargetMode="External"/><Relationship Id="rId29" Type="http://schemas.openxmlformats.org/officeDocument/2006/relationships/hyperlink" Target="http://cdia.asia/resources/tools/" TargetMode="External"/><Relationship Id="rId24" Type="http://schemas.openxmlformats.org/officeDocument/2006/relationships/hyperlink" Target="https://www.learning.uclg.org/module-1" TargetMode="External"/><Relationship Id="rId40" Type="http://schemas.openxmlformats.org/officeDocument/2006/relationships/hyperlink" Target="http://sdgtoolkit.org/wp-content/uploads/2018/10/SDGs-in-your-municipality-EN.pdf" TargetMode="External"/><Relationship Id="rId45" Type="http://schemas.openxmlformats.org/officeDocument/2006/relationships/hyperlink" Target="https://www1.nyc.gov/assets/international/downloads/pdf/ACityWithGlobalGoals_merged%20Part%20I%20and%20II_spreads.pdf" TargetMode="External"/><Relationship Id="rId66" Type="http://schemas.openxmlformats.org/officeDocument/2006/relationships/hyperlink" Target="http://www.citiesalliance.org/JWP-GlobalAgendas" TargetMode="External"/><Relationship Id="rId87" Type="http://schemas.openxmlformats.org/officeDocument/2006/relationships/hyperlink" Target="https://www.sdgsnewurbanagenda.com/home.html" TargetMode="External"/><Relationship Id="rId110" Type="http://schemas.openxmlformats.org/officeDocument/2006/relationships/hyperlink" Target="http://documents.worldbank.org/curated/en/499791474471650053/User-guide" TargetMode="External"/><Relationship Id="rId115" Type="http://schemas.openxmlformats.org/officeDocument/2006/relationships/hyperlink" Target="http://unsdsn.org/wp-content/uploads/2015/04/150408-SDSN-Financing-Sustainable-Development-Paper.pdf" TargetMode="External"/><Relationship Id="rId131" Type="http://schemas.openxmlformats.org/officeDocument/2006/relationships/hyperlink" Target="http://civicus.org/images/stories/SD2015%20Post-2015%20Advocacy%20Toolkit_FINAL.pdf" TargetMode="External"/><Relationship Id="rId136" Type="http://schemas.openxmlformats.org/officeDocument/2006/relationships/hyperlink" Target="http://documents.worldbank.org/curated/en/512131468149090268/pdf/NonAsciiFileName0.pdf" TargetMode="External"/><Relationship Id="rId157" Type="http://schemas.openxmlformats.org/officeDocument/2006/relationships/hyperlink" Target="https://gaiaeducation.org/sdg-multipliers-handbook/" TargetMode="External"/><Relationship Id="rId61" Type="http://schemas.openxmlformats.org/officeDocument/2006/relationships/hyperlink" Target="http://www.sdgindex.org/assets/files/2018/01%20SDGS%20GLOBAL%20EDITION%20WEB%20V9%20180718.pdf" TargetMode="External"/><Relationship Id="rId82" Type="http://schemas.openxmlformats.org/officeDocument/2006/relationships/hyperlink" Target="https://www.preventionweb.net/publications/view/53049" TargetMode="External"/><Relationship Id="rId152" Type="http://schemas.openxmlformats.org/officeDocument/2006/relationships/hyperlink" Target="https://www.oecd-ilibrary.org/development/policy-coherence-for-sustainable-development-2018DOI:http:/dx.doi.org/10.1787/9789264301061-4-en" TargetMode="External"/><Relationship Id="rId173" Type="http://schemas.openxmlformats.org/officeDocument/2006/relationships/hyperlink" Target="https://council.science/publications/a-guide-to-sdg-interactions-from-science-to-implementation" TargetMode="External"/><Relationship Id="rId19" Type="http://schemas.openxmlformats.org/officeDocument/2006/relationships/hyperlink" Target="http://localizingthesdgs.org/library/60/SDG-Goal-11-Monitoring-Framework-A-guide-to-assist-national-and-local-governments-to-monitor-and-report-on-SDG-goal-11-indicators.pdf" TargetMode="External"/><Relationship Id="rId14" Type="http://schemas.openxmlformats.org/officeDocument/2006/relationships/hyperlink" Target="https://www.global-taskforce.org/sites/default/files/2017-06/bfe783_e8535ee007b74a86be6880f0ccc97b1c.pdf" TargetMode="External"/><Relationship Id="rId30" Type="http://schemas.openxmlformats.org/officeDocument/2006/relationships/hyperlink" Target="https://social-rights-balkan.org/wp-content/uploads/Handbook_2030-Agenda-in-my-Municipality-4.pdf" TargetMode="External"/><Relationship Id="rId35" Type="http://schemas.openxmlformats.org/officeDocument/2006/relationships/hyperlink" Target="https://www.learning.uclg.org/sites/default/files/documents/the_mandala_tool.pdf" TargetMode="External"/><Relationship Id="rId56" Type="http://schemas.openxmlformats.org/officeDocument/2006/relationships/hyperlink" Target="http://localizingthesdgs.org/library/253/Roadmap-for-localizing-SDGs-in-Asia-Pacific.pdf" TargetMode="External"/><Relationship Id="rId77" Type="http://schemas.openxmlformats.org/officeDocument/2006/relationships/hyperlink" Target="http://www.citiesalliance.org/sites/citiesalliance.org/files/CA_Docs/LGAfrica.pdf" TargetMode="External"/><Relationship Id="rId100" Type="http://schemas.openxmlformats.org/officeDocument/2006/relationships/hyperlink" Target="https://www.adb.org/sites/default/files/institutional-document/212421/manual-national-urban-assessments.pdf" TargetMode="External"/><Relationship Id="rId105" Type="http://schemas.openxmlformats.org/officeDocument/2006/relationships/hyperlink" Target="http://nua.unhabitat.org/AFINUA19thApr.pdf" TargetMode="External"/><Relationship Id="rId126" Type="http://schemas.openxmlformats.org/officeDocument/2006/relationships/hyperlink" Target="https://unhabitat.org/books/unpacking-metropolitan-governance-for-sustainable-development/" TargetMode="External"/><Relationship Id="rId147" Type="http://schemas.openxmlformats.org/officeDocument/2006/relationships/hyperlink" Target="https://www.preventionweb.net/publications/view/58600" TargetMode="External"/><Relationship Id="rId168" Type="http://schemas.openxmlformats.org/officeDocument/2006/relationships/hyperlink" Target="https://waterfund.go.ke/toolkit/Downloads/1.%20Introducing%20MajiData%20(brochure).pdf" TargetMode="External"/><Relationship Id="rId8" Type="http://schemas.openxmlformats.org/officeDocument/2006/relationships/hyperlink" Target="http://www.undp.org/content/dam/undp/library/MDG/Post2015-SDG/UNDP-SDG-UNDG-Reference-Guide-UNCTs-2015.pdf" TargetMode="External"/><Relationship Id="rId51" Type="http://schemas.openxmlformats.org/officeDocument/2006/relationships/hyperlink" Target="https://pub.iges.or.jp/pub/sustainable-development-goals-interlinkages" TargetMode="External"/><Relationship Id="rId72" Type="http://schemas.openxmlformats.org/officeDocument/2006/relationships/hyperlink" Target="https://sustainabledevelopment.un.org/content/documents/197282018_background_notes_SDG_11_v3.pdf" TargetMode="External"/><Relationship Id="rId93" Type="http://schemas.openxmlformats.org/officeDocument/2006/relationships/hyperlink" Target="http://cdia.asia/wp-content/uploads/2014/09/CIIPP-Updated-User-Manual-Dec-2015.pdf" TargetMode="External"/><Relationship Id="rId98" Type="http://schemas.openxmlformats.org/officeDocument/2006/relationships/hyperlink" Target="https://unhabitat.org/books/tools-to-support-participatory-urban-decision-making/" TargetMode="External"/><Relationship Id="rId121" Type="http://schemas.openxmlformats.org/officeDocument/2006/relationships/hyperlink" Target="http://unsdsn.org/wp-content/uploads/2018/01/180123-trends-brief-disaster-data.pdf" TargetMode="External"/><Relationship Id="rId142" Type="http://schemas.openxmlformats.org/officeDocument/2006/relationships/hyperlink" Target="https://unhabitat.org/books/planning-for-climate-change-a-strategic-values-based-approach-for-urban-planners-cities-and-climate-change-initiative/" TargetMode="External"/><Relationship Id="rId163" Type="http://schemas.openxmlformats.org/officeDocument/2006/relationships/hyperlink" Target="https://www.citiesalliance.org/newsroom/news/spotlight/new-toolkit-helps-cities-steer-access-public-goods-foster-equitable" TargetMode="External"/><Relationship Id="rId3" Type="http://schemas.openxmlformats.org/officeDocument/2006/relationships/hyperlink" Target="https://unhabitat.org/roadmap-for-localizing-the-sdgs-implementation-and-monitoring-at-subnational-level/" TargetMode="External"/><Relationship Id="rId25" Type="http://schemas.openxmlformats.org/officeDocument/2006/relationships/hyperlink" Target="https://www.learning.uclg.org/module-2" TargetMode="External"/><Relationship Id="rId46" Type="http://schemas.openxmlformats.org/officeDocument/2006/relationships/hyperlink" Target="https://www1.nyc.gov/assets/international/downloads/pdf/ACityWithGlobalGoals_merged%20Part%20I%20and%20II_spreads.pdf" TargetMode="External"/><Relationship Id="rId67" Type="http://schemas.openxmlformats.org/officeDocument/2006/relationships/hyperlink" Target="https://www.citiesalliance.org/jwp-cities-global-agendas-outputs" TargetMode="External"/><Relationship Id="rId116" Type="http://schemas.openxmlformats.org/officeDocument/2006/relationships/hyperlink" Target="http://unsdsn.org/wp-content/uploads/2015/04/150408-SDSN-Financing-Sustainable-Development-Paper.pdf" TargetMode="External"/><Relationship Id="rId137" Type="http://schemas.openxmlformats.org/officeDocument/2006/relationships/hyperlink" Target="https://unhabitat.org/books/international-guidelines-on-urban-and-territorial-planning/" TargetMode="External"/><Relationship Id="rId158" Type="http://schemas.openxmlformats.org/officeDocument/2006/relationships/hyperlink" Target="https://www.bertelsmann-stiftung.de/de/unsere-projekte/monitor-nachhaltige-kommune/projektnachrichten/sdg-indikatoren-fuer-kommunen/" TargetMode="External"/><Relationship Id="rId20" Type="http://schemas.openxmlformats.org/officeDocument/2006/relationships/hyperlink" Target="http://localizingthesdgs.org/library/60/SDG-Goal-11-Monitoring-Framework-A-guide-to-assist-national-and-local-governments-to-monitor-and-report-on-SDG-goal-11-indicators.pdf" TargetMode="External"/><Relationship Id="rId41" Type="http://schemas.openxmlformats.org/officeDocument/2006/relationships/hyperlink" Target="https://www.iges.or.jp/en/sdgs/vlr/index.html" TargetMode="External"/><Relationship Id="rId62" Type="http://schemas.openxmlformats.org/officeDocument/2006/relationships/hyperlink" Target="https://unhabitat.org/preparing-cities-in-tunisia-to-monitor-and-report-on-goal-11/2018/" TargetMode="External"/><Relationship Id="rId83" Type="http://schemas.openxmlformats.org/officeDocument/2006/relationships/hyperlink" Target="http://napglobalnetwork.org/wp-content/uploads/2018/08/napgn-en-2018-alignment-to-advance-climate-resilient-development-overview-brief.pdf" TargetMode="External"/><Relationship Id="rId88" Type="http://schemas.openxmlformats.org/officeDocument/2006/relationships/hyperlink" Target="http://www.cib-uclg.org/sites/default/files/global_taskforce_-_financing_urban_and_local_development_the_missing_link_in_sustainable_development_finance.pdf" TargetMode="External"/><Relationship Id="rId111" Type="http://schemas.openxmlformats.org/officeDocument/2006/relationships/hyperlink" Target="http://e-lib.iclei.org/wp-content/uploads/2016/05/COP21-Report-web.pdf" TargetMode="External"/><Relationship Id="rId132" Type="http://schemas.openxmlformats.org/officeDocument/2006/relationships/hyperlink" Target="https://www.uclg.org/sites/default/files/uclg_strategic_toolkit_version_1.1.pdf" TargetMode="External"/><Relationship Id="rId153" Type="http://schemas.openxmlformats.org/officeDocument/2006/relationships/hyperlink" Target="https://unstats.un.org/sdgs/files/metadata-compilation/Metadata-Goal-11.pdf" TargetMode="External"/><Relationship Id="rId174" Type="http://schemas.openxmlformats.org/officeDocument/2006/relationships/hyperlink" Target="https://www.preventionweb.net/files/57399_57399localdrrandresiliencestrategie.pdf" TargetMode="External"/><Relationship Id="rId15" Type="http://schemas.openxmlformats.org/officeDocument/2006/relationships/hyperlink" Target="https://www.global-taskforce.org/sites/default/files/2017-06/bfe783_e8535ee007b74a86be6880f0ccc97b1c.pdf" TargetMode="External"/><Relationship Id="rId36" Type="http://schemas.openxmlformats.org/officeDocument/2006/relationships/hyperlink" Target="https://www.learning.uclg.org/sites/default/files/documents/the_sdgs_in_the_municipal_map_0.pdf" TargetMode="External"/><Relationship Id="rId57" Type="http://schemas.openxmlformats.org/officeDocument/2006/relationships/hyperlink" Target="http://www.unescap.org/sites/default/files/Session%204%20-%20UCLG%20ASPAC.pdf" TargetMode="External"/><Relationship Id="rId106" Type="http://schemas.openxmlformats.org/officeDocument/2006/relationships/hyperlink" Target="https://www.itc.nl/hpi-forum/forum-programme/documents/ndugwa-un-habitat-sdg-11-monitoring.pdf" TargetMode="External"/><Relationship Id="rId127" Type="http://schemas.openxmlformats.org/officeDocument/2006/relationships/hyperlink" Target="https://unhabitat.org/books/unpacking-metropolitan-governance-for-sustainable-development-analysis-of-case-studies-summary-reports-of-case-studie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itc.nl/hpi-forum/forum-programme/documents/ndugwa-un-habitat-sdg-11-monitoring.pdf" TargetMode="External"/><Relationship Id="rId21" Type="http://schemas.openxmlformats.org/officeDocument/2006/relationships/hyperlink" Target="https://unstats.un.org/sdgs/files/Tier%20Classification%20of%20SDG%20Indicators_15%20Dec%202017_web%20final.pdf" TargetMode="External"/><Relationship Id="rId42" Type="http://schemas.openxmlformats.org/officeDocument/2006/relationships/hyperlink" Target="https://www.unescwa.org/events/Regional%20workshop/SDG11/social/health/environment" TargetMode="External"/><Relationship Id="rId63" Type="http://schemas.openxmlformats.org/officeDocument/2006/relationships/hyperlink" Target="https://sustainabledevelopment.un.org/content/documents/197282018_background_notes_SDG_11_v3.pdf" TargetMode="External"/><Relationship Id="rId84" Type="http://schemas.openxmlformats.org/officeDocument/2006/relationships/hyperlink" Target="https://www2.mmu.ac.uk/media/mmuacuk/content/documents/bit/Stakeholder-analysis-toolkit-v3.pdf" TargetMode="External"/><Relationship Id="rId138" Type="http://schemas.openxmlformats.org/officeDocument/2006/relationships/hyperlink" Target="https://unhabitat.org/books/unpacking-metropolitan-governance-for-sustainable-development-analysis-of-case-studies-summary-reports-of-case-studies/" TargetMode="External"/><Relationship Id="rId159" Type="http://schemas.openxmlformats.org/officeDocument/2006/relationships/hyperlink" Target="http://www.oecd.org/effective-public-investment-toolkit/theprinciples.htm" TargetMode="External"/><Relationship Id="rId170" Type="http://schemas.openxmlformats.org/officeDocument/2006/relationships/hyperlink" Target="http://www.fao.org/3/I8751EN/i8751en.pdf" TargetMode="External"/><Relationship Id="rId191" Type="http://schemas.openxmlformats.org/officeDocument/2006/relationships/hyperlink" Target="https://greensurge.eu/working-packages/wp6/D6.3_GREENSURGE-WP6-guide-FINAL.pdf" TargetMode="External"/><Relationship Id="rId205" Type="http://schemas.openxmlformats.org/officeDocument/2006/relationships/hyperlink" Target="https://openknowledge.worldbank.org/handle/10986/32120?deliveryName=DM43301&amp;utm_source=Sustainable+Communities+Newsletter&amp;utm_campaign=6ade312138-EMAIL_CAMPAIGN_2019_10_04_03_05&amp;utm_medium=email&amp;utm_term=0_0e322de7bf-6ade312138-227598157" TargetMode="External"/><Relationship Id="rId16" Type="http://schemas.openxmlformats.org/officeDocument/2006/relationships/hyperlink" Target="https://sdgacademy.org/course/cities-and-the-challenge-of-sustainable-development/" TargetMode="External"/><Relationship Id="rId107" Type="http://schemas.openxmlformats.org/officeDocument/2006/relationships/hyperlink" Target="http://cdia.asia/wp-content/uploads/2014/09/propoor-urban-infrastructure-investments-guide_2012.pdf" TargetMode="External"/><Relationship Id="rId11" Type="http://schemas.openxmlformats.org/officeDocument/2006/relationships/hyperlink" Target="https://www.localizingthesdgs.org/library/295/Training-Manual-on-selected-human-settlements-indicators-of-the-SDG.pdf" TargetMode="External"/><Relationship Id="rId32" Type="http://schemas.openxmlformats.org/officeDocument/2006/relationships/hyperlink" Target="http://sdgtoolkit.org/wp-content/uploads/2018/10/SDGs-in-your-municipality-EN.pdf" TargetMode="External"/><Relationship Id="rId37" Type="http://schemas.openxmlformats.org/officeDocument/2006/relationships/hyperlink" Target="https://globaldatalab.org/shdi/maps/" TargetMode="External"/><Relationship Id="rId53" Type="http://schemas.openxmlformats.org/officeDocument/2006/relationships/hyperlink" Target="http://www.unescap.org/sites/default/files/Session%204%20-%20UCLG%20ASPAC.pdf" TargetMode="External"/><Relationship Id="rId58" Type="http://schemas.openxmlformats.org/officeDocument/2006/relationships/hyperlink" Target="http://www.urbansdgplatform.org/index.msc" TargetMode="External"/><Relationship Id="rId74" Type="http://schemas.openxmlformats.org/officeDocument/2006/relationships/hyperlink" Target="http://www.iuc.eu/resources/" TargetMode="External"/><Relationship Id="rId79" Type="http://schemas.openxmlformats.org/officeDocument/2006/relationships/hyperlink" Target="http://localizingthesdgs.org/library/248/Leveraging-Land-Land-Based-Finance-for-Local-Governments.pdf" TargetMode="External"/><Relationship Id="rId102" Type="http://schemas.openxmlformats.org/officeDocument/2006/relationships/hyperlink" Target="https://issuu.com/undppublicserv/docs/gcpse_foresightmanual_online" TargetMode="External"/><Relationship Id="rId123" Type="http://schemas.openxmlformats.org/officeDocument/2006/relationships/hyperlink" Target="http://www.iclei.org/fileadmin/PUBLICATIONS/Brochures/v-nama_-_guidance_on_vertically_integrated_namas_-_full_document_2014_01.pdf" TargetMode="External"/><Relationship Id="rId128" Type="http://schemas.openxmlformats.org/officeDocument/2006/relationships/hyperlink" Target="https://www.preventionweb.net/publications/view/54970" TargetMode="External"/><Relationship Id="rId144" Type="http://schemas.openxmlformats.org/officeDocument/2006/relationships/hyperlink" Target="http://civicus.org/images/stories/SD2015%20Post-2015%20Advocacy%20Toolkit_FINAL.pdf" TargetMode="External"/><Relationship Id="rId149" Type="http://schemas.openxmlformats.org/officeDocument/2006/relationships/hyperlink" Target="https://pub.iges.or.jp/pub/scoring-sustainable-development-goals-pathways" TargetMode="External"/><Relationship Id="rId5" Type="http://schemas.openxmlformats.org/officeDocument/2006/relationships/hyperlink" Target="http://old.iclei.org/index.php?id=iclei_briefing_sheets" TargetMode="External"/><Relationship Id="rId90" Type="http://schemas.openxmlformats.org/officeDocument/2006/relationships/hyperlink" Target="http://webfoundation.org/docs/2018/01/Final_Data-for-development_Whats-next_Studie_EN.pdf" TargetMode="External"/><Relationship Id="rId95" Type="http://schemas.openxmlformats.org/officeDocument/2006/relationships/hyperlink" Target="https://openknowledge.worldbank.org/handle/10986/16389" TargetMode="External"/><Relationship Id="rId160" Type="http://schemas.openxmlformats.org/officeDocument/2006/relationships/hyperlink" Target="https://unhabitat.org/un-habitat-promotes-urban-prosperity-in-global-future-cities-programme/" TargetMode="External"/><Relationship Id="rId165" Type="http://schemas.openxmlformats.org/officeDocument/2006/relationships/hyperlink" Target="https://www.bertelsmann-stiftung.de/de/unsere-projekte/monitor-nachhaltige-kommune/projektnachrichten/sdg-indikatoren-fuer-kommunen/" TargetMode="External"/><Relationship Id="rId181" Type="http://schemas.openxmlformats.org/officeDocument/2006/relationships/hyperlink" Target="http://baseplan.udl.cat/storage/pages/BasePlan/PB_Methodology_EN.pdf" TargetMode="External"/><Relationship Id="rId186" Type="http://schemas.openxmlformats.org/officeDocument/2006/relationships/hyperlink" Target="https://www.undp.org/content/undp/en/home/librarypage/capacity-building/starting-a-pro-poor-public--private-partnership-for-a-basic-urban-service.html" TargetMode="External"/><Relationship Id="rId22" Type="http://schemas.openxmlformats.org/officeDocument/2006/relationships/hyperlink" Target="https://unstats.un.org/sdgs/files/Tier%20Classification%20of%20SDG%20Indicators_15%20Dec%202017_web%20final.pdf" TargetMode="External"/><Relationship Id="rId27" Type="http://schemas.openxmlformats.org/officeDocument/2006/relationships/hyperlink" Target="https://sustainabledevelopment.un.org/topics/sustainablecities" TargetMode="External"/><Relationship Id="rId43" Type="http://schemas.openxmlformats.org/officeDocument/2006/relationships/hyperlink" Target="http://star-www.giz.de/cgi-bin/getfile/53616c7465645f5ffa23d8883fcc96e0edf4c5d0302fb9e3387ab9613c2ff0beb68a93fed87117717f45200020d6ac6dd9fd362fc0d333ab13467a9eb4362bea7a58323a3d101563/giz2016-0469en-latin-america-new-urban-agenda.pdf" TargetMode="External"/><Relationship Id="rId48" Type="http://schemas.openxmlformats.org/officeDocument/2006/relationships/hyperlink" Target="https://www.popgrid.org/" TargetMode="External"/><Relationship Id="rId64" Type="http://schemas.openxmlformats.org/officeDocument/2006/relationships/hyperlink" Target="https://repositorio.cepal.org/bitstream/handle/11362/44193/1/S1800555_en.pdf" TargetMode="External"/><Relationship Id="rId69" Type="http://schemas.openxmlformats.org/officeDocument/2006/relationships/hyperlink" Target="https://www.mistraurbanfutures.org/en/project/implementing-new-urban-agenda-and-sustainable-development-goals-comparative-urban" TargetMode="External"/><Relationship Id="rId113" Type="http://schemas.openxmlformats.org/officeDocument/2006/relationships/hyperlink" Target="https://www.dataforcities.org/global-cities-registry" TargetMode="External"/><Relationship Id="rId118" Type="http://schemas.openxmlformats.org/officeDocument/2006/relationships/hyperlink" Target="https://citiesalliance.org/sites/default/files/National%20Urban%20Laws%20LAC%20-%20EN%20ES%20-%20web%20(4).pdf" TargetMode="External"/><Relationship Id="rId134" Type="http://schemas.openxmlformats.org/officeDocument/2006/relationships/hyperlink" Target="https://citiesipcc.org/wp-content/uploads/2018/02/Conference-Themes.pdf" TargetMode="External"/><Relationship Id="rId139" Type="http://schemas.openxmlformats.org/officeDocument/2006/relationships/hyperlink" Target="https://www.giz.de/fachexpertise/downloads/giz2016-en-Manual_for_the_Analysis_of_National_Monitoring_and_Evaluation_Systems.pdf" TargetMode="External"/><Relationship Id="rId80" Type="http://schemas.openxmlformats.org/officeDocument/2006/relationships/hyperlink" Target="https://siteresources.worldbank.org/EXTTOPPSISOU/Resources/1424002-1185304794278/TIPs_Sourcebook_English.pdf" TargetMode="External"/><Relationship Id="rId85" Type="http://schemas.openxmlformats.org/officeDocument/2006/relationships/hyperlink" Target="https://www2.mmu.ac.uk/media/mmuacuk/content/documents/bit/Stakeholder-analysis-toolkit-v3.pdf" TargetMode="External"/><Relationship Id="rId150" Type="http://schemas.openxmlformats.org/officeDocument/2006/relationships/hyperlink" Target="https://pub.iges.or.jp/pub/early-views-aseans-frontrunner-cities" TargetMode="External"/><Relationship Id="rId155" Type="http://schemas.openxmlformats.org/officeDocument/2006/relationships/hyperlink" Target="https://www.destatis.de/DE/ZahlenFakten/Indikatoren/Nachhaltigkeitsindikatoren/International/Indikatorenbericht_SDG.pdf?__blob=publicationFile" TargetMode="External"/><Relationship Id="rId171" Type="http://schemas.openxmlformats.org/officeDocument/2006/relationships/hyperlink" Target="http://www.fao.org/3/a-i5937e.pdf" TargetMode="External"/><Relationship Id="rId176" Type="http://schemas.openxmlformats.org/officeDocument/2006/relationships/hyperlink" Target="https://www.uclg.org/en/issues/city-city-cooperation" TargetMode="External"/><Relationship Id="rId192" Type="http://schemas.openxmlformats.org/officeDocument/2006/relationships/hyperlink" Target="http://localizingthesdgs.org/library/254/Local-Economic-Development-Training-Module.pdf" TargetMode="External"/><Relationship Id="rId197" Type="http://schemas.openxmlformats.org/officeDocument/2006/relationships/hyperlink" Target="https://assets.rockefellerfoundation.org/app/uploads/20140410162455/City-Resilience-Framework-2015.pdf" TargetMode="External"/><Relationship Id="rId206" Type="http://schemas.openxmlformats.org/officeDocument/2006/relationships/drawing" Target="../drawings/drawing4.xml"/><Relationship Id="rId201" Type="http://schemas.openxmlformats.org/officeDocument/2006/relationships/hyperlink" Target="https://waterfund.go.ke/toolkit/Downloads/1.%20Introducing%20MajiData%20(brochure).pdf" TargetMode="External"/><Relationship Id="rId12" Type="http://schemas.openxmlformats.org/officeDocument/2006/relationships/hyperlink" Target="https://www.localizingthesdgs.org/library/295/Training-Manual-on-selected-human-settlements-indicators-of-the-SDG.pdf" TargetMode="External"/><Relationship Id="rId17" Type="http://schemas.openxmlformats.org/officeDocument/2006/relationships/hyperlink" Target="http://cdia.asia/resources/tools/" TargetMode="External"/><Relationship Id="rId33" Type="http://schemas.openxmlformats.org/officeDocument/2006/relationships/hyperlink" Target="http://sdgtoolkit.org/wp-content/uploads/2018/10/SDGs-in-your-municipality-EN.pdf" TargetMode="External"/><Relationship Id="rId38" Type="http://schemas.openxmlformats.org/officeDocument/2006/relationships/hyperlink" Target="http://rfsc.eu/" TargetMode="External"/><Relationship Id="rId59" Type="http://schemas.openxmlformats.org/officeDocument/2006/relationships/hyperlink" Target="https://www.localizingthesdgs.org/library/343/National-and-Sub-National-Governments-on-the-way-towards-the-Localization-of-the-SDGs.pdf" TargetMode="External"/><Relationship Id="rId103" Type="http://schemas.openxmlformats.org/officeDocument/2006/relationships/hyperlink" Target="https://undg.org/sdg_toolkit/strategic-foresight/" TargetMode="External"/><Relationship Id="rId108" Type="http://schemas.openxmlformats.org/officeDocument/2006/relationships/hyperlink" Target="http://cdia.asia/wp-content/uploads/2014/09/PPP-guide-for-municipalities.pdf" TargetMode="External"/><Relationship Id="rId124" Type="http://schemas.openxmlformats.org/officeDocument/2006/relationships/hyperlink" Target="http://e-lib.iclei.org/wp-content/uploads/2016/05/COP21-Report-web.pdf" TargetMode="External"/><Relationship Id="rId129" Type="http://schemas.openxmlformats.org/officeDocument/2006/relationships/hyperlink" Target="https://www.preventionweb.net/files/54970_techguidancefdigitalhr.pdf" TargetMode="External"/><Relationship Id="rId54" Type="http://schemas.openxmlformats.org/officeDocument/2006/relationships/hyperlink" Target="https://blog.coursera.org/the-sdg-initiative/" TargetMode="External"/><Relationship Id="rId70" Type="http://schemas.openxmlformats.org/officeDocument/2006/relationships/hyperlink" Target="https://www.adelphi.de/en/system/files/mediathek/bilder/adelphi_Cities-Alliance_Report_Local%20and%20Regional%20Governments_Follow-up_and_Review.pdf" TargetMode="External"/><Relationship Id="rId75" Type="http://schemas.openxmlformats.org/officeDocument/2006/relationships/hyperlink" Target="https://gendercc.net/fileadmin/inhalte/dokumente/8_Resources/Publications/Guidebook_Gender_and_Urban_Climate_Policy_June_2015.pdf" TargetMode="External"/><Relationship Id="rId91" Type="http://schemas.openxmlformats.org/officeDocument/2006/relationships/hyperlink" Target="http://webfoundation.org/docs/2018/01/Final_Data-for-development_Whats-next_Studie_EN.pdf" TargetMode="External"/><Relationship Id="rId96" Type="http://schemas.openxmlformats.org/officeDocument/2006/relationships/hyperlink" Target="https://www.global-taskforce.org/sites/default/files/2017-06/bfe783_e8535ee007b74a86be6880f0ccc97b1c.pdf" TargetMode="External"/><Relationship Id="rId140" Type="http://schemas.openxmlformats.org/officeDocument/2006/relationships/hyperlink" Target="https://www.bmz.de/en/publications/type_of_publication/information_flyer/information_brochures/Materialie276_digitale_agenda.pdf" TargetMode="External"/><Relationship Id="rId145" Type="http://schemas.openxmlformats.org/officeDocument/2006/relationships/hyperlink" Target="https://www.giz.de/fachexpertise/downloads/giz2016-en-anti-corruption-works.pdf" TargetMode="External"/><Relationship Id="rId161" Type="http://schemas.openxmlformats.org/officeDocument/2006/relationships/hyperlink" Target="http://www.unitar.org/launch-statact-suriname-support-sdg-monitoring" TargetMode="External"/><Relationship Id="rId166" Type="http://schemas.openxmlformats.org/officeDocument/2006/relationships/hyperlink" Target="http://www.un.org/en/sections/issues-depth/big-data-sustainable-development/index.html" TargetMode="External"/><Relationship Id="rId182" Type="http://schemas.openxmlformats.org/officeDocument/2006/relationships/hyperlink" Target="https://unhabitat.org/books/international-guidelines-on-decentralization-and-access-to-basic-services-for-all/" TargetMode="External"/><Relationship Id="rId187" Type="http://schemas.openxmlformats.org/officeDocument/2006/relationships/hyperlink" Target="http://pppue.undp.2margraf.com/en/01.htm" TargetMode="External"/><Relationship Id="rId1" Type="http://schemas.openxmlformats.org/officeDocument/2006/relationships/hyperlink" Target="http://localizingthesdgs.org/" TargetMode="External"/><Relationship Id="rId6" Type="http://schemas.openxmlformats.org/officeDocument/2006/relationships/hyperlink" Target="https://www.global-taskforce.org/sites/default/files/2017-06/bfe783_e8535ee007b74a86be6880f0ccc97b1c.pdf" TargetMode="External"/><Relationship Id="rId23" Type="http://schemas.openxmlformats.org/officeDocument/2006/relationships/hyperlink" Target="https://sustainabledevelopment.un.org/content/documents/20872VNR_hanbook_2019_Edition_v4.pdf" TargetMode="External"/><Relationship Id="rId28" Type="http://schemas.openxmlformats.org/officeDocument/2006/relationships/hyperlink" Target="https://sustainabledevelopment.un.org/sdg11" TargetMode="External"/><Relationship Id="rId49" Type="http://schemas.openxmlformats.org/officeDocument/2006/relationships/hyperlink" Target="https://urbanrurallinkages.files.wordpress.com/2019/07/url-gp.pdf" TargetMode="External"/><Relationship Id="rId114" Type="http://schemas.openxmlformats.org/officeDocument/2006/relationships/hyperlink" Target="https://www.dataforcities.org/publications2018" TargetMode="External"/><Relationship Id="rId119" Type="http://schemas.openxmlformats.org/officeDocument/2006/relationships/hyperlink" Target="http://icleiusa.org/localizing-the-paris-agreement/" TargetMode="External"/><Relationship Id="rId44" Type="http://schemas.openxmlformats.org/officeDocument/2006/relationships/hyperlink" Target="https://sdg.iisd.org/news/iges-launches-voluntary-local-review-platform-for-sub-national-sdg-follow-up/" TargetMode="External"/><Relationship Id="rId60" Type="http://schemas.openxmlformats.org/officeDocument/2006/relationships/hyperlink" Target="https://sustainabledevelopment.un.org/topics/sustainablecities" TargetMode="External"/><Relationship Id="rId65" Type="http://schemas.openxmlformats.org/officeDocument/2006/relationships/hyperlink" Target="http://www.undp.org/content/sdfinance/en/home.html" TargetMode="External"/><Relationship Id="rId81" Type="http://schemas.openxmlformats.org/officeDocument/2006/relationships/hyperlink" Target="https://siteresources.worldbank.org/EXTTOPPSISOU/Resources/1424002-1185304794278/TIPs_Sourcebook_English.pdf" TargetMode="External"/><Relationship Id="rId86" Type="http://schemas.openxmlformats.org/officeDocument/2006/relationships/hyperlink" Target="http://siteresources.worldbank.org/EXTTOPPSISOU/Resources/1424002-1185304794278/4026035-1185375653056/4028835-1185375938992/2_Insti_perception_mapping.pdf" TargetMode="External"/><Relationship Id="rId130" Type="http://schemas.openxmlformats.org/officeDocument/2006/relationships/hyperlink" Target="https://www.preventionweb.net/drr-framework/sendai-framework-monitor/common-indicators" TargetMode="External"/><Relationship Id="rId135" Type="http://schemas.openxmlformats.org/officeDocument/2006/relationships/hyperlink" Target="https://climateactiontransparency.org/icat-guidance/sustainable-development/" TargetMode="External"/><Relationship Id="rId151" Type="http://schemas.openxmlformats.org/officeDocument/2006/relationships/hyperlink" Target="https://urbangovernance.net/en/" TargetMode="External"/><Relationship Id="rId156" Type="http://schemas.openxmlformats.org/officeDocument/2006/relationships/hyperlink" Target="https://www.preventionweb.net/publications/view/58600" TargetMode="External"/><Relationship Id="rId177" Type="http://schemas.openxmlformats.org/officeDocument/2006/relationships/hyperlink" Target="https://issuu.com/uclgcglu/docs/learningnote_peerlearningdurban2012?e=5168798/3389442" TargetMode="External"/><Relationship Id="rId198" Type="http://schemas.openxmlformats.org/officeDocument/2006/relationships/hyperlink" Target="http://doc.teebweb.org/wp-content/uploads/Study%20and%20Reports/Additional%20Reports/Manual%20for%20Cities/TEEB%20Manual%20for%20Cities_English.pdf" TargetMode="External"/><Relationship Id="rId172" Type="http://schemas.openxmlformats.org/officeDocument/2006/relationships/hyperlink" Target="http://www.fao.org/land-water/land/land-governance/land-resources-planning-toolbox/en/" TargetMode="External"/><Relationship Id="rId193" Type="http://schemas.openxmlformats.org/officeDocument/2006/relationships/hyperlink" Target="https://www.bertelsmann-stiftung.de/fileadmin/files/BSt/Publikationen/GrauePublikationen/GP_Strategic_Management_in_Local_Economic_Development.pdf" TargetMode="External"/><Relationship Id="rId202" Type="http://schemas.openxmlformats.org/officeDocument/2006/relationships/hyperlink" Target="https://www.bgr.bund.de/EN/Themen/Wasser/Aktuelles/2018-09_gw-management-coastal-zones_en.html" TargetMode="External"/><Relationship Id="rId13" Type="http://schemas.openxmlformats.org/officeDocument/2006/relationships/hyperlink" Target="https://www.learning.uclg.org/sites/default/files/report_rapid_need_assessment_sdg_tdm_04022016_1_1_1.pdf" TargetMode="External"/><Relationship Id="rId18" Type="http://schemas.openxmlformats.org/officeDocument/2006/relationships/hyperlink" Target="http://cdia.asia/resources/tools/" TargetMode="External"/><Relationship Id="rId39" Type="http://schemas.openxmlformats.org/officeDocument/2006/relationships/hyperlink" Target="http://rfsc.eu/" TargetMode="External"/><Relationship Id="rId109" Type="http://schemas.openxmlformats.org/officeDocument/2006/relationships/hyperlink" Target="http://www.undp.org/content/dam/aplaws/publication/en/publications/capacity-development/undp-capacity-assessment-methodology/UNDP%20Capacity%20Assessment%20Users%20Guide.pdf" TargetMode="External"/><Relationship Id="rId34" Type="http://schemas.openxmlformats.org/officeDocument/2006/relationships/hyperlink" Target="https://www.iges.or.jp/en/sdgs/vlr/index.html" TargetMode="External"/><Relationship Id="rId50" Type="http://schemas.openxmlformats.org/officeDocument/2006/relationships/hyperlink" Target="https://www.giz.de/en/downloads_els/Spinning%20The%20Web_Interactive-mexico.pdf" TargetMode="External"/><Relationship Id="rId55" Type="http://schemas.openxmlformats.org/officeDocument/2006/relationships/hyperlink" Target="https://agenda2030.at/upload/file/Agenda_Navigator_f%C3%BCr_Gemeinden_Beispiele.pdf" TargetMode="External"/><Relationship Id="rId76" Type="http://schemas.openxmlformats.org/officeDocument/2006/relationships/hyperlink" Target="http://localizingthesdgs.org/library/115/Democratic-Dialogue-a-Handbook-for-Practitioners.pdf" TargetMode="External"/><Relationship Id="rId97" Type="http://schemas.openxmlformats.org/officeDocument/2006/relationships/hyperlink" Target="https://www.adb.org/sites/default/files/publication/316991/governance-brief-30.pdf" TargetMode="External"/><Relationship Id="rId104" Type="http://schemas.openxmlformats.org/officeDocument/2006/relationships/hyperlink" Target="https://undg.org/2030-agenda/mainstreaming-2030-agenda/tailoring-sdg-to-national-context/" TargetMode="External"/><Relationship Id="rId120" Type="http://schemas.openxmlformats.org/officeDocument/2006/relationships/hyperlink" Target="https://carbonn.org/" TargetMode="External"/><Relationship Id="rId125" Type="http://schemas.openxmlformats.org/officeDocument/2006/relationships/hyperlink" Target="https://newclimate.org/2018/09/09/climate-opportunity-report/" TargetMode="External"/><Relationship Id="rId141" Type="http://schemas.openxmlformats.org/officeDocument/2006/relationships/hyperlink" Target="https://www.partnerschaften2030.de/wp-content/uploads/2017/09/Viadrina_Governance_MAP-Studie_WEB.pdf" TargetMode="External"/><Relationship Id="rId146" Type="http://schemas.openxmlformats.org/officeDocument/2006/relationships/hyperlink" Target="https://goodgovernance-wiki.org/wiki/" TargetMode="External"/><Relationship Id="rId167" Type="http://schemas.openxmlformats.org/officeDocument/2006/relationships/hyperlink" Target="http://datatopics.worldbank.org/sdgs/" TargetMode="External"/><Relationship Id="rId188" Type="http://schemas.openxmlformats.org/officeDocument/2006/relationships/hyperlink" Target="https://ppp.worldbank.org/public-private-partnership/ppp-sector/sub-national-and-municipal-ppps/sub-national-and-municipal-ppps" TargetMode="External"/><Relationship Id="rId7" Type="http://schemas.openxmlformats.org/officeDocument/2006/relationships/hyperlink" Target="https://www.global-taskforce.org/sites/default/files/2017-06/bfe783_e8535ee007b74a86be6880f0ccc97b1c.pdf" TargetMode="External"/><Relationship Id="rId71" Type="http://schemas.openxmlformats.org/officeDocument/2006/relationships/hyperlink" Target="https://klimalog.die-gdi.de/ndc-sdg/synergies" TargetMode="External"/><Relationship Id="rId92" Type="http://schemas.openxmlformats.org/officeDocument/2006/relationships/hyperlink" Target="https://www.jica.go.jp/jica-ri/publication/booksandreports/l75nbg00000egfll-att/Harnessing_the_Data_Revolution.pdf" TargetMode="External"/><Relationship Id="rId162" Type="http://schemas.openxmlformats.org/officeDocument/2006/relationships/hyperlink" Target="https://gaiaeducation.org/face-to-face/sdg-training/" TargetMode="External"/><Relationship Id="rId183" Type="http://schemas.openxmlformats.org/officeDocument/2006/relationships/hyperlink" Target="http://www.fao.org/in-action/food-for-cities-programme/toolkit/introduction/en/" TargetMode="External"/><Relationship Id="rId2" Type="http://schemas.openxmlformats.org/officeDocument/2006/relationships/hyperlink" Target="http://old.iclei.org/index.php?id=iclei_briefing_sheets" TargetMode="External"/><Relationship Id="rId29" Type="http://schemas.openxmlformats.org/officeDocument/2006/relationships/hyperlink" Target="https://sustainabledevelopment.un.org/content/documents/20872VNR_hanbook_2019_Edition_v2.pdf" TargetMode="External"/><Relationship Id="rId24" Type="http://schemas.openxmlformats.org/officeDocument/2006/relationships/hyperlink" Target="https://sustainabledevelopment.un.org/vnrs/" TargetMode="External"/><Relationship Id="rId40" Type="http://schemas.openxmlformats.org/officeDocument/2006/relationships/hyperlink" Target="https://skew.engagement-global.de/municipal-sustainability-strategies.html" TargetMode="External"/><Relationship Id="rId45" Type="http://schemas.openxmlformats.org/officeDocument/2006/relationships/hyperlink" Target="https://www.gob.mx/agenda2030/documentos/guia-para-incorporar-el-enfoque-de-la-agenda-2030-en-la-elaboracion-de-planes-estatales-y-municipales-de-desarrollo" TargetMode="External"/><Relationship Id="rId66" Type="http://schemas.openxmlformats.org/officeDocument/2006/relationships/hyperlink" Target="https://sdginterlinkages.iges.jp/visualisationtool.html" TargetMode="External"/><Relationship Id="rId87" Type="http://schemas.openxmlformats.org/officeDocument/2006/relationships/hyperlink" Target="http://siteresources.worldbank.org/EXTTOPPSISOU/Resources/1424002-1185304794278/4026035-1185375653056/4028835-1185375938992/2_Insti_perception_mapping.pdf" TargetMode="External"/><Relationship Id="rId110" Type="http://schemas.openxmlformats.org/officeDocument/2006/relationships/hyperlink" Target="http://www.networkedtoolbox.com/workareas/tools/" TargetMode="External"/><Relationship Id="rId115" Type="http://schemas.openxmlformats.org/officeDocument/2006/relationships/hyperlink" Target="https://unhabitat.org/books/implementing-the-new-urban-agenda-by-strengthening-urban-rural-linkages/" TargetMode="External"/><Relationship Id="rId131" Type="http://schemas.openxmlformats.org/officeDocument/2006/relationships/hyperlink" Target="https://www.unisdr.org/files/50438_implementingthesendaiframeworktoach.pdf" TargetMode="External"/><Relationship Id="rId136" Type="http://schemas.openxmlformats.org/officeDocument/2006/relationships/hyperlink" Target="http://localizingthesdgs.org/library/254/Local-Economic-Development-Training-Module.pdf" TargetMode="External"/><Relationship Id="rId157" Type="http://schemas.openxmlformats.org/officeDocument/2006/relationships/hyperlink" Target="https://www.morgenstadt.de/de/loesungen/loesungen_staedte/morgenstadt_index.html" TargetMode="External"/><Relationship Id="rId178" Type="http://schemas.openxmlformats.org/officeDocument/2006/relationships/hyperlink" Target="https://www.learning.uclg.org/strengthening-local-economic-development-through-urban-rural-policies" TargetMode="External"/><Relationship Id="rId61" Type="http://schemas.openxmlformats.org/officeDocument/2006/relationships/hyperlink" Target="https://www.bristolonecity.com/wp-content/uploads/2019/02/One-City-Plan-Goals-and-the-UN-Sustainable-Development-Goals.pdf" TargetMode="External"/><Relationship Id="rId82" Type="http://schemas.openxmlformats.org/officeDocument/2006/relationships/hyperlink" Target="http://documents.worldbank.org/curated/en/560131468339257950/pdf/NonAsciiFileName0.pdf" TargetMode="External"/><Relationship Id="rId152" Type="http://schemas.openxmlformats.org/officeDocument/2006/relationships/hyperlink" Target="https://citiesprogramme.org/" TargetMode="External"/><Relationship Id="rId173" Type="http://schemas.openxmlformats.org/officeDocument/2006/relationships/hyperlink" Target="http://www.gms-eoc.org/uploads/resources/459/attachment/Guideline%20Integrated%20Spatial%20Planning%2023-04-2010.pdf" TargetMode="External"/><Relationship Id="rId194" Type="http://schemas.openxmlformats.org/officeDocument/2006/relationships/hyperlink" Target="http://documents.worldbank.org/curated/en/794651468174915225/Making-local-economic-development-strategies-a-trainers-manual" TargetMode="External"/><Relationship Id="rId199" Type="http://schemas.openxmlformats.org/officeDocument/2006/relationships/hyperlink" Target="https://www.nparks.gov.sg/~/media/nparks-real-content/biodiversity/singapore-index/users-manual-on-the-singapore-index-on-cities-biodiversity.pdf" TargetMode="External"/><Relationship Id="rId203" Type="http://schemas.openxmlformats.org/officeDocument/2006/relationships/hyperlink" Target="https://wacclim.org/" TargetMode="External"/><Relationship Id="rId19" Type="http://schemas.openxmlformats.org/officeDocument/2006/relationships/hyperlink" Target="https://www.learnatunitar.org/course/index.php?categoryid=91" TargetMode="External"/><Relationship Id="rId14" Type="http://schemas.openxmlformats.org/officeDocument/2006/relationships/hyperlink" Target="https://www.learning.uclg.org/sites/default/files/report_rapid_need_assessment_sdg_tdm_04022016_1_1_1.pdf" TargetMode="External"/><Relationship Id="rId30" Type="http://schemas.openxmlformats.org/officeDocument/2006/relationships/hyperlink" Target="http://undocs.org/E/2018/61" TargetMode="External"/><Relationship Id="rId35" Type="http://schemas.openxmlformats.org/officeDocument/2006/relationships/hyperlink" Target="https://www.iges.or.jp/en/sdgs/vlr/index.html" TargetMode="External"/><Relationship Id="rId56" Type="http://schemas.openxmlformats.org/officeDocument/2006/relationships/hyperlink" Target="https://agenda2030.at/upload/file/Agenda_Navigator_f%C3%BCr_Gemeinden_Beispiele.pdf" TargetMode="External"/><Relationship Id="rId77" Type="http://schemas.openxmlformats.org/officeDocument/2006/relationships/hyperlink" Target="http://localizingthesdgs.org/library/325/Developing-a-Communication-Strategy-for-a-Local-Government-Association.pdf" TargetMode="External"/><Relationship Id="rId100" Type="http://schemas.openxmlformats.org/officeDocument/2006/relationships/hyperlink" Target="http://www.oecd.org/gov/national-urban-policies.htm" TargetMode="External"/><Relationship Id="rId105" Type="http://schemas.openxmlformats.org/officeDocument/2006/relationships/hyperlink" Target="http://open.dataforcities.org/" TargetMode="External"/><Relationship Id="rId126" Type="http://schemas.openxmlformats.org/officeDocument/2006/relationships/hyperlink" Target="https://www.unitar.org/event/full-catalog/resilience-action-planning-implementing-sendai-framework-local-level-1" TargetMode="External"/><Relationship Id="rId147" Type="http://schemas.openxmlformats.org/officeDocument/2006/relationships/hyperlink" Target="https://unhabitat.org/books/urban-planning-for-city-leaders/" TargetMode="External"/><Relationship Id="rId168" Type="http://schemas.openxmlformats.org/officeDocument/2006/relationships/hyperlink" Target="https://www.100resilientcities.org/tools/" TargetMode="External"/><Relationship Id="rId8" Type="http://schemas.openxmlformats.org/officeDocument/2006/relationships/hyperlink" Target="https://www.undp.org/content/dam/undp/library/Sustainable%20Development/SDG%20Tools/SDG_Acceleration_Catalyst_Tool_6April2017.pdf" TargetMode="External"/><Relationship Id="rId51" Type="http://schemas.openxmlformats.org/officeDocument/2006/relationships/hyperlink" Target="https://www.bertelsmann-stiftung.de/de/publikationen/publikation/did/sdg-indikatoren-fuer-kommunen/" TargetMode="External"/><Relationship Id="rId72" Type="http://schemas.openxmlformats.org/officeDocument/2006/relationships/hyperlink" Target="https://www.die-gdi.de/en/briefing-paper/article/the-case-for-connecting-the-implementation-of-the-paris-climate-agreement-and-the-2030-agenda-for-sustainable-development/" TargetMode="External"/><Relationship Id="rId93" Type="http://schemas.openxmlformats.org/officeDocument/2006/relationships/hyperlink" Target="https://www.jica.go.jp/jica-ri/publication/booksandreports/l75nbg00000egfll-att/Harnessing_the_Data_Revolution.pdf" TargetMode="External"/><Relationship Id="rId98" Type="http://schemas.openxmlformats.org/officeDocument/2006/relationships/hyperlink" Target="https://www.100resilientcities.org/wp-content/uploads/2018/09/NYU-Urban-Growth-Handbook_FINAL.pdf" TargetMode="External"/><Relationship Id="rId121" Type="http://schemas.openxmlformats.org/officeDocument/2006/relationships/hyperlink" Target="https://climateaction.unfccc.int/" TargetMode="External"/><Relationship Id="rId142" Type="http://schemas.openxmlformats.org/officeDocument/2006/relationships/hyperlink" Target="https://www.partnerschaften2030.de/en/studien-handbuecher/" TargetMode="External"/><Relationship Id="rId163" Type="http://schemas.openxmlformats.org/officeDocument/2006/relationships/hyperlink" Target="https://gaiaeducation.org/sdg-multipliers-handbook/" TargetMode="External"/><Relationship Id="rId184" Type="http://schemas.openxmlformats.org/officeDocument/2006/relationships/hyperlink" Target="https://www.ohchr.org/EN/Issues/WaterAndSanitation/SRWater/Pages/Handbook.aspx" TargetMode="External"/><Relationship Id="rId189" Type="http://schemas.openxmlformats.org/officeDocument/2006/relationships/hyperlink" Target="https://siteresources.worldbank.org/INTURBANPOVERTY/Resources/analyzingurbanpoverty.pdf" TargetMode="External"/><Relationship Id="rId3" Type="http://schemas.openxmlformats.org/officeDocument/2006/relationships/hyperlink" Target="http://old.iclei.org/index.php?id=iclei_briefing_sheets" TargetMode="External"/><Relationship Id="rId25" Type="http://schemas.openxmlformats.org/officeDocument/2006/relationships/hyperlink" Target="http://platforma-dev.eu/wp-content/uploads/2017/03/CPMR-PLATFORMA-multi-stakeholder-partnerships-EN.pdf" TargetMode="External"/><Relationship Id="rId46" Type="http://schemas.openxmlformats.org/officeDocument/2006/relationships/hyperlink" Target="https://s3.amazonaws.com/sustainabledevelopment.report/2019/2019_sustainable_development_report.pdf" TargetMode="External"/><Relationship Id="rId67" Type="http://schemas.openxmlformats.org/officeDocument/2006/relationships/hyperlink" Target="https://sdginterlinkages.iges.jp/visualisationtool.html" TargetMode="External"/><Relationship Id="rId116" Type="http://schemas.openxmlformats.org/officeDocument/2006/relationships/hyperlink" Target="http://star-www.giz.de/cgi-bin/getfile/53616c7465645f5f0cfedfddb486f2e34286a884a9aca95fb393ed6019c611e9b86b133aee85978d81d586ec713be71492fcf9c1576949fa7693235392474310058fe01b7a27f734/giz2016-0392en-lac-urban-agenda.pdf" TargetMode="External"/><Relationship Id="rId137" Type="http://schemas.openxmlformats.org/officeDocument/2006/relationships/hyperlink" Target="https://unhabitat.org/books/unpacking-metropolitan-governance-for-sustainable-development/" TargetMode="External"/><Relationship Id="rId158" Type="http://schemas.openxmlformats.org/officeDocument/2006/relationships/hyperlink" Target="https://www.morgenstadt.de/de/loesungen/loesungen_staedte/city_labs.html" TargetMode="External"/><Relationship Id="rId20" Type="http://schemas.openxmlformats.org/officeDocument/2006/relationships/hyperlink" Target="https://www.metropolis.org/sites/default/files/resources/Solutions-for-and-by-cities.pdf" TargetMode="External"/><Relationship Id="rId41" Type="http://schemas.openxmlformats.org/officeDocument/2006/relationships/hyperlink" Target="https://skew.engagement-global.de/municipal-sustainability-strategies.html" TargetMode="External"/><Relationship Id="rId62" Type="http://schemas.openxmlformats.org/officeDocument/2006/relationships/hyperlink" Target="https://sustainabledevelopment.un.org/content/documents/197282018_background_notes_SDG_11_v3.pdf" TargetMode="External"/><Relationship Id="rId83" Type="http://schemas.openxmlformats.org/officeDocument/2006/relationships/hyperlink" Target="http://documents.worldbank.org/curated/en/560131468339257950/pdf/NonAsciiFileName0.pdf" TargetMode="External"/><Relationship Id="rId88" Type="http://schemas.openxmlformats.org/officeDocument/2006/relationships/hyperlink" Target="https://olc.worldbank.org/wbg-academy" TargetMode="External"/><Relationship Id="rId111" Type="http://schemas.openxmlformats.org/officeDocument/2006/relationships/hyperlink" Target="http://www.citiesalliance.org/sites/citiesalliance.org/files/CA_Docs/LGAfrica.pdf" TargetMode="External"/><Relationship Id="rId132" Type="http://schemas.openxmlformats.org/officeDocument/2006/relationships/hyperlink" Target="http://unsdsn.org/wp-content/uploads/2018/01/180123-trends-brief-disaster-data.pdf" TargetMode="External"/><Relationship Id="rId153" Type="http://schemas.openxmlformats.org/officeDocument/2006/relationships/hyperlink" Target="https://www.international-climate-initiative.com/fileadmin/Dokumente/2018/180406_CFCC_Urban_Planning.pdf" TargetMode="External"/><Relationship Id="rId174" Type="http://schemas.openxmlformats.org/officeDocument/2006/relationships/hyperlink" Target="https://www.espon.eu/polycentric" TargetMode="External"/><Relationship Id="rId179" Type="http://schemas.openxmlformats.org/officeDocument/2006/relationships/hyperlink" Target="https://www.uclg-cisdp.org/sites/default/files/UCLG+Imagine%E2%80%A6visioning_web_4p.pdf" TargetMode="External"/><Relationship Id="rId195" Type="http://schemas.openxmlformats.org/officeDocument/2006/relationships/hyperlink" Target="https://www.citiesalliance.org/understanding-your-local-economy-resource-guide-for-cities" TargetMode="External"/><Relationship Id="rId190" Type="http://schemas.openxmlformats.org/officeDocument/2006/relationships/hyperlink" Target="https://issuu.com/comarchitect.org/docs/a_toolkit_for_mayors_and_urban_prac" TargetMode="External"/><Relationship Id="rId204" Type="http://schemas.openxmlformats.org/officeDocument/2006/relationships/hyperlink" Target="https://unfccc.int/about-us/budget/action-agenda" TargetMode="External"/><Relationship Id="rId15" Type="http://schemas.openxmlformats.org/officeDocument/2006/relationships/hyperlink" Target="https://sdgacademy.org/course/cities-and-the-challenge-of-sustainable-development/" TargetMode="External"/><Relationship Id="rId36" Type="http://schemas.openxmlformats.org/officeDocument/2006/relationships/hyperlink" Target="https://globaldatalab.org/shdi/maps/" TargetMode="External"/><Relationship Id="rId57" Type="http://schemas.openxmlformats.org/officeDocument/2006/relationships/hyperlink" Target="https://new.unhabitat.org/sites/default/files/documents/2019-05/how_to_formulate_a_nup.pdf" TargetMode="External"/><Relationship Id="rId106" Type="http://schemas.openxmlformats.org/officeDocument/2006/relationships/hyperlink" Target="http://cdia.asia/wp-content/uploads/2016/05/Revised-PFS-Guidelines-April-2016.pdf" TargetMode="External"/><Relationship Id="rId127" Type="http://schemas.openxmlformats.org/officeDocument/2006/relationships/hyperlink" Target="https://www.unitar.org/event/full-catalog/resilience-action-planning-implementing-sendai-framework-local-level-1" TargetMode="External"/><Relationship Id="rId10" Type="http://schemas.openxmlformats.org/officeDocument/2006/relationships/hyperlink" Target="https://www.undp.org/content/undp/en/home/librarypage/sustainable-development-goals/institutional-and-coordination-mechanisms---guidance-note.html" TargetMode="External"/><Relationship Id="rId31" Type="http://schemas.openxmlformats.org/officeDocument/2006/relationships/hyperlink" Target="https://undocs.org/E/2018/61" TargetMode="External"/><Relationship Id="rId52" Type="http://schemas.openxmlformats.org/officeDocument/2006/relationships/hyperlink" Target="http://localizingthesdgs.org/library/253/Roadmap-for-localizing-SDGs-in-Asia-Pacific.pdf" TargetMode="External"/><Relationship Id="rId73" Type="http://schemas.openxmlformats.org/officeDocument/2006/relationships/hyperlink" Target="https://wriorg.s3.amazonaws.com/s3fs-public/connecting-the-dots.pdf" TargetMode="External"/><Relationship Id="rId78" Type="http://schemas.openxmlformats.org/officeDocument/2006/relationships/hyperlink" Target="http://localizingthesdgs.org/library/249/Leveraging-Land-Land-based-Finance-for-Local-Governments-A-Reader.pdf" TargetMode="External"/><Relationship Id="rId94" Type="http://schemas.openxmlformats.org/officeDocument/2006/relationships/hyperlink" Target="http://cdia.asia/wp-content/uploads/2014/09/SIDA_LFA.pdf" TargetMode="External"/><Relationship Id="rId99" Type="http://schemas.openxmlformats.org/officeDocument/2006/relationships/hyperlink" Target="https://www.oecd.org/cfe/urban-principles.htm" TargetMode="External"/><Relationship Id="rId101" Type="http://schemas.openxmlformats.org/officeDocument/2006/relationships/hyperlink" Target="https://www.saferspaces.org.za/learn-how/entry/building-safer-communities-toolkit" TargetMode="External"/><Relationship Id="rId122" Type="http://schemas.openxmlformats.org/officeDocument/2006/relationships/hyperlink" Target="http://undocs.org/E/2018/61" TargetMode="External"/><Relationship Id="rId143" Type="http://schemas.openxmlformats.org/officeDocument/2006/relationships/hyperlink" Target="https://dms.giz.de/dms/llisapi.dll?func=ll&amp;objaction=overview&amp;objid=114834579" TargetMode="External"/><Relationship Id="rId148" Type="http://schemas.openxmlformats.org/officeDocument/2006/relationships/hyperlink" Target="https://unhabitat.org/books/guiding-principles-for-climate-city-planning-action/" TargetMode="External"/><Relationship Id="rId164" Type="http://schemas.openxmlformats.org/officeDocument/2006/relationships/hyperlink" Target="http://www.ods.gov.co/" TargetMode="External"/><Relationship Id="rId169" Type="http://schemas.openxmlformats.org/officeDocument/2006/relationships/hyperlink" Target="http://www.uclg-localfinance.org/sites/default/files/Observatory_web_0.pdf" TargetMode="External"/><Relationship Id="rId185" Type="http://schemas.openxmlformats.org/officeDocument/2006/relationships/hyperlink" Target="https://www.ohchr.org/Documents/Issues/Water/Handbook/Book8_Checklists.pdf" TargetMode="External"/><Relationship Id="rId4" Type="http://schemas.openxmlformats.org/officeDocument/2006/relationships/hyperlink" Target="http://old.iclei.org/index.php?id=iclei_briefing_sheets" TargetMode="External"/><Relationship Id="rId9" Type="http://schemas.openxmlformats.org/officeDocument/2006/relationships/hyperlink" Target="https://www.undp.org/content/undp/en/home/librarypage/sustainable-development-goals/institutional-and-coordination-mechanisms---guidance-note.html" TargetMode="External"/><Relationship Id="rId180" Type="http://schemas.openxmlformats.org/officeDocument/2006/relationships/hyperlink" Target="https://www.learning.uclg.org/sites/default/files/documents/plan_base_eng_.pdf" TargetMode="External"/><Relationship Id="rId26" Type="http://schemas.openxmlformats.org/officeDocument/2006/relationships/hyperlink" Target="http://platforma-dev.eu/publications/" TargetMode="External"/><Relationship Id="rId47" Type="http://schemas.openxmlformats.org/officeDocument/2006/relationships/hyperlink" Target="https://prezi.com/view/ebf5g62dEw59b5ubwd6w/" TargetMode="External"/><Relationship Id="rId68" Type="http://schemas.openxmlformats.org/officeDocument/2006/relationships/hyperlink" Target="http://www.citiesalliance.org/sites/citiesalliance.org/files/CA_Docs/LGAfrica.pdf" TargetMode="External"/><Relationship Id="rId89" Type="http://schemas.openxmlformats.org/officeDocument/2006/relationships/hyperlink" Target="https://olc.worldbank.org/wbg-academy" TargetMode="External"/><Relationship Id="rId112" Type="http://schemas.openxmlformats.org/officeDocument/2006/relationships/hyperlink" Target="http://www.asia-pacific.undp.org/content/rbap/en/home/library/democratic_governance/city-enabling-environment-rating.html" TargetMode="External"/><Relationship Id="rId133" Type="http://schemas.openxmlformats.org/officeDocument/2006/relationships/hyperlink" Target="https://citiesipcc.org/wp-content/uploads/2018/09/Research-Agenda-Aug-10_Final_Long-version.pdf" TargetMode="External"/><Relationship Id="rId154" Type="http://schemas.openxmlformats.org/officeDocument/2006/relationships/hyperlink" Target="http://www.konsult.leeds.ac.uk/mog/" TargetMode="External"/><Relationship Id="rId175" Type="http://schemas.openxmlformats.org/officeDocument/2006/relationships/hyperlink" Target="https://www.espon.eu/integrated-indicators" TargetMode="External"/><Relationship Id="rId196" Type="http://schemas.openxmlformats.org/officeDocument/2006/relationships/hyperlink" Target="https://www.coursera.org/lecture/local-economic-development/local-economic-development-strategies-INzIS" TargetMode="External"/><Relationship Id="rId200" Type="http://schemas.openxmlformats.org/officeDocument/2006/relationships/hyperlink" Target="https://unhabitat.org/books/developing-local-climate-change-plan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gtoolkit.org/wp-content/uploads/2018/10/SDGs-in-your-municipality-EN.pdf" TargetMode="External"/><Relationship Id="rId18" Type="http://schemas.openxmlformats.org/officeDocument/2006/relationships/hyperlink" Target="https://globaldatalab.org/shdi/maps/" TargetMode="External"/><Relationship Id="rId26" Type="http://schemas.openxmlformats.org/officeDocument/2006/relationships/hyperlink" Target="http://localizingthesdgs.org/library/253/Roadmap-for-localizing-SDGs-in-Asia-Pacific.pdf" TargetMode="External"/><Relationship Id="rId39" Type="http://schemas.openxmlformats.org/officeDocument/2006/relationships/hyperlink" Target="http://www.citiesalliance.org/sites/citiesalliance.org/files/Opportunities%20for%20the%20New%20Urban%20Agenda.pdf" TargetMode="External"/><Relationship Id="rId21" Type="http://schemas.openxmlformats.org/officeDocument/2006/relationships/hyperlink" Target="https://skew.engagement-global.de/municipal-sustainability-strategies.html" TargetMode="External"/><Relationship Id="rId34" Type="http://schemas.openxmlformats.org/officeDocument/2006/relationships/hyperlink" Target="https://sdginterlinkages.iges.jp/visualisationtool.html" TargetMode="External"/><Relationship Id="rId42" Type="http://schemas.openxmlformats.org/officeDocument/2006/relationships/hyperlink" Target="http://webfoundation.org/docs/2018/01/Final_Data-for-development_Whats-next_Studie_EN.pdf" TargetMode="External"/><Relationship Id="rId47" Type="http://schemas.openxmlformats.org/officeDocument/2006/relationships/hyperlink" Target="https://unhabitat.org/books/metropolitan-governance-a-framework-for-capacity-assessment-guidance-notes-and-toolbox/" TargetMode="External"/><Relationship Id="rId50" Type="http://schemas.openxmlformats.org/officeDocument/2006/relationships/hyperlink" Target="https://www.itc.nl/hpi-forum/forum-programme/documents/ndugwa-un-habitat-sdg-11-monitoring.pdf" TargetMode="External"/><Relationship Id="rId55" Type="http://schemas.openxmlformats.org/officeDocument/2006/relationships/hyperlink" Target="https://unhabitat.org/books/unpacking-metropolitan-governance-for-sustainable-development/" TargetMode="External"/><Relationship Id="rId63" Type="http://schemas.openxmlformats.org/officeDocument/2006/relationships/hyperlink" Target="https://www.giz.de/fachexpertise/downloads/giz2016-en-anti-corruption-works.pdf" TargetMode="External"/><Relationship Id="rId68" Type="http://schemas.openxmlformats.org/officeDocument/2006/relationships/hyperlink" Target="https://gaiaeducation.org/sdg-multipliers-handbook/" TargetMode="External"/><Relationship Id="rId76" Type="http://schemas.openxmlformats.org/officeDocument/2006/relationships/hyperlink" Target="https://cityworks.nozilla.de/" TargetMode="External"/><Relationship Id="rId7" Type="http://schemas.openxmlformats.org/officeDocument/2006/relationships/hyperlink" Target="https://www.global-taskforce.org/sites/default/files/2017-06/bfe783_e8535ee007b74a86be6880f0ccc97b1c.pdf" TargetMode="External"/><Relationship Id="rId71" Type="http://schemas.openxmlformats.org/officeDocument/2006/relationships/hyperlink" Target="https://skew.engagement-global.de/aktuelle-mitteilung/praktische-hilfe-sdg-werkzeugkasten.html?file=files/2_Mediathek/Mediathek_Microsites/SKEW/Themen/Global_Nachhaltige_Kommune/SDG-Werkzeugkasten/Dashboard_kommunale%20SDG-Indikatoren_V2_1.xlsx" TargetMode="External"/><Relationship Id="rId2" Type="http://schemas.openxmlformats.org/officeDocument/2006/relationships/hyperlink" Target="http://old.iclei.org/index.php?id=iclei_briefing_sheets" TargetMode="External"/><Relationship Id="rId16" Type="http://schemas.openxmlformats.org/officeDocument/2006/relationships/hyperlink" Target="https://www.iges.or.jp/en/sdgs/vlr/index.html" TargetMode="External"/><Relationship Id="rId29" Type="http://schemas.openxmlformats.org/officeDocument/2006/relationships/hyperlink" Target="http://www.urbansdgplatform.org/index.msc" TargetMode="External"/><Relationship Id="rId11" Type="http://schemas.openxmlformats.org/officeDocument/2006/relationships/hyperlink" Target="https://sustainabledevelopment.un.org/topics/sustainablecities" TargetMode="External"/><Relationship Id="rId24" Type="http://schemas.openxmlformats.org/officeDocument/2006/relationships/hyperlink" Target="https://urbanrurallinkages.files.wordpress.com/2019/07/url-gp.pdf" TargetMode="External"/><Relationship Id="rId32" Type="http://schemas.openxmlformats.org/officeDocument/2006/relationships/hyperlink" Target="https://sustainabledevelopment.un.org/content/documents/197282018_background_notes_SDG_11_v3.pdf" TargetMode="External"/><Relationship Id="rId37" Type="http://schemas.openxmlformats.org/officeDocument/2006/relationships/hyperlink" Target="https://wriorg.s3.amazonaws.com/s3fs-public/connecting-the-dots.pdf" TargetMode="External"/><Relationship Id="rId40" Type="http://schemas.openxmlformats.org/officeDocument/2006/relationships/hyperlink" Target="https://gendercc.net/fileadmin/inhalte/dokumente/8_Resources/Publications/Guidebook_Gender_and_Urban_Climate_Policy_June_2015.pdf" TargetMode="External"/><Relationship Id="rId45" Type="http://schemas.openxmlformats.org/officeDocument/2006/relationships/hyperlink" Target="https://www.saferspaces.org.za/learn-how/entry/building-safer-communities-toolkit" TargetMode="External"/><Relationship Id="rId53" Type="http://schemas.openxmlformats.org/officeDocument/2006/relationships/hyperlink" Target="https://www2.giz.de/wbf/4tDx9kw63gma/UrbanNEXUS_Publication_ICLEI-GIZ_2014_kl.pdf" TargetMode="External"/><Relationship Id="rId58" Type="http://schemas.openxmlformats.org/officeDocument/2006/relationships/hyperlink" Target="https://www.bmz.de/en/publications/type_of_publication/information_flyer/information_brochures/Materialie276_digitale_agenda.pdf" TargetMode="External"/><Relationship Id="rId66" Type="http://schemas.openxmlformats.org/officeDocument/2006/relationships/hyperlink" Target="https://www.international-climate-initiative.com/fileadmin/Dokumente/2018/180406_CFCC_Urban_Planning.pdf" TargetMode="External"/><Relationship Id="rId74" Type="http://schemas.openxmlformats.org/officeDocument/2006/relationships/hyperlink" Target="https://waterfund.go.ke/toolkit/Downloads/1.%20Introducing%20MajiData%20(brochure).pdf" TargetMode="External"/><Relationship Id="rId5" Type="http://schemas.openxmlformats.org/officeDocument/2006/relationships/hyperlink" Target="http://old.iclei.org/index.php?id=iclei_briefing_sheets" TargetMode="External"/><Relationship Id="rId15" Type="http://schemas.openxmlformats.org/officeDocument/2006/relationships/hyperlink" Target="https://www.iges.or.jp/en/sdgs/vlr/index.html" TargetMode="External"/><Relationship Id="rId23" Type="http://schemas.openxmlformats.org/officeDocument/2006/relationships/hyperlink" Target="http://star-www.giz.de/cgi-bin/getfile/53616c7465645f5ffa23d8883fcc96e0edf4c5d0302fb9e3387ab9613c2ff0beb68a93fed87117717f45200020d6ac6dd9fd362fc0d333ab13467a9eb4362bea7a58323a3d101563/giz2016-0469en-latin-america-new-urban-agenda.pdf" TargetMode="External"/><Relationship Id="rId28" Type="http://schemas.openxmlformats.org/officeDocument/2006/relationships/hyperlink" Target="https://new.unhabitat.org/sites/default/files/documents/2019-05/how_to_formulate_a_nup.pdf" TargetMode="External"/><Relationship Id="rId36" Type="http://schemas.openxmlformats.org/officeDocument/2006/relationships/hyperlink" Target="http://www.citiesalliance.org/sites/citiesalliance.org/files/CA_Docs/LGAfrica.pdf" TargetMode="External"/><Relationship Id="rId49" Type="http://schemas.openxmlformats.org/officeDocument/2006/relationships/hyperlink" Target="http://star-www.giz.de/cgi-bin/getfile/53616c7465645f5f0cfedfddb486f2e34286a884a9aca95fb393ed6019c611e9b86b133aee85978d81d586ec713be71492fcf9c1576949fa7693235392474310058fe01b7a27f734/giz2016-0392en-lac-urban-agenda.pdf" TargetMode="External"/><Relationship Id="rId57" Type="http://schemas.openxmlformats.org/officeDocument/2006/relationships/hyperlink" Target="https://www.giz.de/fachexpertise/downloads/giz2016-en-Manual_for_the_Analysis_of_National_Monitoring_and_Evaluation_Systems.pdf" TargetMode="External"/><Relationship Id="rId61" Type="http://schemas.openxmlformats.org/officeDocument/2006/relationships/hyperlink" Target="https://dms.giz.de/dms/llisapi.dll?func=ll&amp;objaction=overview&amp;objid=114834579" TargetMode="External"/><Relationship Id="rId10" Type="http://schemas.openxmlformats.org/officeDocument/2006/relationships/hyperlink" Target="https://social-rights-balkan.org/wp-content/uploads/Handbook_2030-Agenda-in-my-Municipality-4.pdf" TargetMode="External"/><Relationship Id="rId19" Type="http://schemas.openxmlformats.org/officeDocument/2006/relationships/hyperlink" Target="http://rfsc.eu/" TargetMode="External"/><Relationship Id="rId31" Type="http://schemas.openxmlformats.org/officeDocument/2006/relationships/hyperlink" Target="https://sustainabledevelopment.un.org/content/documents/197282018_background_notes_SDG_11_v3.pdf" TargetMode="External"/><Relationship Id="rId44" Type="http://schemas.openxmlformats.org/officeDocument/2006/relationships/hyperlink" Target="https://www.adb.org/sites/default/files/publication/316991/governance-brief-30.pdf" TargetMode="External"/><Relationship Id="rId52" Type="http://schemas.openxmlformats.org/officeDocument/2006/relationships/hyperlink" Target="http://e-lib.iclei.org/wp-content/uploads/2016/05/COP21-Report-web.pdf" TargetMode="External"/><Relationship Id="rId60" Type="http://schemas.openxmlformats.org/officeDocument/2006/relationships/hyperlink" Target="https://www.partnerschaften2030.de/en/studien-handbuecher/" TargetMode="External"/><Relationship Id="rId65" Type="http://schemas.openxmlformats.org/officeDocument/2006/relationships/hyperlink" Target="https://unhabitat.org/books/guiding-principles-for-climate-city-planning-action/" TargetMode="External"/><Relationship Id="rId73" Type="http://schemas.openxmlformats.org/officeDocument/2006/relationships/hyperlink" Target="https://ppp.worldbank.org/public-private-partnership/ppp-sector/sub-national-and-municipal-ppps/sub-national-and-municipal-ppps" TargetMode="External"/><Relationship Id="rId4" Type="http://schemas.openxmlformats.org/officeDocument/2006/relationships/hyperlink" Target="http://old.iclei.org/index.php?id=iclei_briefing_sheets" TargetMode="External"/><Relationship Id="rId9" Type="http://schemas.openxmlformats.org/officeDocument/2006/relationships/hyperlink" Target="http://cdia.asia/resources/tools/" TargetMode="External"/><Relationship Id="rId14" Type="http://schemas.openxmlformats.org/officeDocument/2006/relationships/hyperlink" Target="http://sdgtoolkit.org/wp-content/uploads/2018/10/SDGs-in-your-municipality-EN.pdf" TargetMode="External"/><Relationship Id="rId22" Type="http://schemas.openxmlformats.org/officeDocument/2006/relationships/hyperlink" Target="https://skew.engagement-global.de/municipal-sustainability-strategies.html" TargetMode="External"/><Relationship Id="rId27" Type="http://schemas.openxmlformats.org/officeDocument/2006/relationships/hyperlink" Target="http://www.unescap.org/sites/default/files/Session%204%20-%20UCLG%20ASPAC.pdf" TargetMode="External"/><Relationship Id="rId30" Type="http://schemas.openxmlformats.org/officeDocument/2006/relationships/hyperlink" Target="https://sustainabledevelopment.un.org/topics/sustainablecities" TargetMode="External"/><Relationship Id="rId35" Type="http://schemas.openxmlformats.org/officeDocument/2006/relationships/hyperlink" Target="https://sdginterlinkages.iges.jp/visualisationtool.html" TargetMode="External"/><Relationship Id="rId43" Type="http://schemas.openxmlformats.org/officeDocument/2006/relationships/hyperlink" Target="https://www.global-taskforce.org/sites/default/files/2017-06/bfe783_e8535ee007b74a86be6880f0ccc97b1c.pdf" TargetMode="External"/><Relationship Id="rId48" Type="http://schemas.openxmlformats.org/officeDocument/2006/relationships/hyperlink" Target="https://unhabitat.org/books/metropolitan-governance-a-framework-for-capacity-assessment-guidance-notes-and-toolbox/" TargetMode="External"/><Relationship Id="rId56" Type="http://schemas.openxmlformats.org/officeDocument/2006/relationships/hyperlink" Target="https://unhabitat.org/books/unpacking-metropolitan-governance-for-sustainable-development-analysis-of-case-studies-summary-reports-of-case-studies/" TargetMode="External"/><Relationship Id="rId64" Type="http://schemas.openxmlformats.org/officeDocument/2006/relationships/hyperlink" Target="https://goodgovernance-wiki.org/wiki/" TargetMode="External"/><Relationship Id="rId69" Type="http://schemas.openxmlformats.org/officeDocument/2006/relationships/hyperlink" Target="https://www.bertelsmann-stiftung.de/de/unsere-projekte/monitor-nachhaltige-kommune/projektnachrichten/sdg-indikatoren-fuer-kommunen/" TargetMode="External"/><Relationship Id="rId8" Type="http://schemas.openxmlformats.org/officeDocument/2006/relationships/hyperlink" Target="http://cdia.asia/resources/tools/" TargetMode="External"/><Relationship Id="rId51" Type="http://schemas.openxmlformats.org/officeDocument/2006/relationships/hyperlink" Target="http://www.iclei.org/fileadmin/PUBLICATIONS/Brochures/v-nama_-_guidance_on_vertically_integrated_namas_-_full_document_2014_01.pdf" TargetMode="External"/><Relationship Id="rId72" Type="http://schemas.openxmlformats.org/officeDocument/2006/relationships/hyperlink" Target="http://pppue.undp.2margraf.com/en/01.htm" TargetMode="External"/><Relationship Id="rId3" Type="http://schemas.openxmlformats.org/officeDocument/2006/relationships/hyperlink" Target="http://old.iclei.org/index.php?id=iclei_briefing_sheets" TargetMode="External"/><Relationship Id="rId12" Type="http://schemas.openxmlformats.org/officeDocument/2006/relationships/hyperlink" Target="https://sustainabledevelopment.un.org/sdg11" TargetMode="External"/><Relationship Id="rId17" Type="http://schemas.openxmlformats.org/officeDocument/2006/relationships/hyperlink" Target="https://globaldatalab.org/shdi/maps/" TargetMode="External"/><Relationship Id="rId25" Type="http://schemas.openxmlformats.org/officeDocument/2006/relationships/hyperlink" Target="https://www.giz.de/en/downloads_els/Spinning%20The%20Web_Interactive-mexico.pdf" TargetMode="External"/><Relationship Id="rId33" Type="http://schemas.openxmlformats.org/officeDocument/2006/relationships/hyperlink" Target="https://repositorio.cepal.org/bitstream/handle/11362/44193/1/S1800555_en.pdf" TargetMode="External"/><Relationship Id="rId38" Type="http://schemas.openxmlformats.org/officeDocument/2006/relationships/hyperlink" Target="http://www.iuc.eu/resources/" TargetMode="External"/><Relationship Id="rId46" Type="http://schemas.openxmlformats.org/officeDocument/2006/relationships/hyperlink" Target="http://www.citiesalliance.org/sites/citiesalliance.org/files/Financing%20local%20Infrastructure%20Finance%20final.pdf" TargetMode="External"/><Relationship Id="rId59" Type="http://schemas.openxmlformats.org/officeDocument/2006/relationships/hyperlink" Target="https://www.partnerschaften2030.de/wp-content/uploads/2017/09/Viadrina_Governance_MAP-Studie_WEB.pdf" TargetMode="External"/><Relationship Id="rId67" Type="http://schemas.openxmlformats.org/officeDocument/2006/relationships/hyperlink" Target="https://gaiaeducation.org/face-to-face/sdg-training/" TargetMode="External"/><Relationship Id="rId20" Type="http://schemas.openxmlformats.org/officeDocument/2006/relationships/hyperlink" Target="http://rfsc.eu/" TargetMode="External"/><Relationship Id="rId41" Type="http://schemas.openxmlformats.org/officeDocument/2006/relationships/hyperlink" Target="http://webfoundation.org/docs/2018/01/Final_Data-for-development_Whats-next_Studie_EN.pdf" TargetMode="External"/><Relationship Id="rId54" Type="http://schemas.openxmlformats.org/officeDocument/2006/relationships/hyperlink" Target="https://www.adelphi.de/en/printpdf/50057" TargetMode="External"/><Relationship Id="rId62" Type="http://schemas.openxmlformats.org/officeDocument/2006/relationships/hyperlink" Target="http://civicus.org/images/stories/SD2015%20Post-2015%20Advocacy%20Toolkit_FINAL.pdf" TargetMode="External"/><Relationship Id="rId70" Type="http://schemas.openxmlformats.org/officeDocument/2006/relationships/hyperlink" Target="https://skew.engagement-global.de/files/2_Mediathek/Mediathek_Microsites/SKEW/Themen/Global_Nachhaltige_Kommune/SDG-Werkzeugkasten/sdg-gameboard-DINA4-mE.pdf" TargetMode="External"/><Relationship Id="rId75" Type="http://schemas.openxmlformats.org/officeDocument/2006/relationships/hyperlink" Target="https://wacclim.org/" TargetMode="External"/><Relationship Id="rId1" Type="http://schemas.openxmlformats.org/officeDocument/2006/relationships/hyperlink" Target="http://localizingthesdgs.org/" TargetMode="External"/><Relationship Id="rId6" Type="http://schemas.openxmlformats.org/officeDocument/2006/relationships/hyperlink" Target="https://www.global-taskforce.org/sites/default/files/2017-06/bfe783_e8535ee007b74a86be6880f0ccc97b1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42"/>
  <sheetViews>
    <sheetView tabSelected="1" workbookViewId="0">
      <selection activeCell="B24" sqref="B24"/>
    </sheetView>
  </sheetViews>
  <sheetFormatPr baseColWidth="10" defaultColWidth="10.85546875" defaultRowHeight="12.75"/>
  <cols>
    <col min="1" max="1" width="4" style="46" customWidth="1"/>
    <col min="2" max="2" width="21.140625" style="46" customWidth="1"/>
    <col min="3" max="10" width="10.85546875" style="46"/>
    <col min="11" max="11" width="22.7109375" style="46" customWidth="1"/>
    <col min="12" max="20" width="10.85546875" style="46"/>
    <col min="21" max="21" width="20.28515625" style="46" customWidth="1"/>
    <col min="22" max="16384" width="10.85546875" style="46"/>
  </cols>
  <sheetData>
    <row r="1" ht="29.1" customHeight="1"/>
    <row r="23" spans="2:28" ht="14.25">
      <c r="T23" s="47"/>
      <c r="U23" s="47"/>
      <c r="V23" s="47"/>
      <c r="W23" s="47"/>
      <c r="X23" s="47"/>
      <c r="Y23" s="47"/>
      <c r="Z23" s="47"/>
      <c r="AA23" s="47"/>
      <c r="AB23" s="47"/>
    </row>
    <row r="24" spans="2:28" ht="14.25">
      <c r="B24" s="48" t="s">
        <v>1146</v>
      </c>
      <c r="C24" s="47" t="s">
        <v>1150</v>
      </c>
      <c r="D24" s="49"/>
      <c r="E24" s="49"/>
      <c r="F24" s="49"/>
      <c r="G24" s="49"/>
      <c r="H24" s="49"/>
      <c r="J24" s="47"/>
      <c r="K24" s="48" t="s">
        <v>1146</v>
      </c>
      <c r="L24" s="47" t="s">
        <v>1154</v>
      </c>
      <c r="T24" s="47"/>
      <c r="U24" s="48" t="s">
        <v>1146</v>
      </c>
      <c r="V24" s="47" t="s">
        <v>1158</v>
      </c>
      <c r="W24" s="47"/>
      <c r="X24" s="47"/>
      <c r="Y24" s="47"/>
      <c r="Z24" s="47"/>
      <c r="AA24" s="47"/>
      <c r="AB24" s="47"/>
    </row>
    <row r="25" spans="2:28" ht="14.25">
      <c r="B25" s="48" t="s">
        <v>1147</v>
      </c>
      <c r="C25" s="47" t="s">
        <v>1151</v>
      </c>
      <c r="D25" s="49"/>
      <c r="E25" s="49"/>
      <c r="F25" s="49"/>
      <c r="G25" s="49"/>
      <c r="H25" s="49"/>
      <c r="J25" s="47"/>
      <c r="K25" s="48" t="s">
        <v>1147</v>
      </c>
      <c r="L25" s="47" t="s">
        <v>1157</v>
      </c>
      <c r="T25" s="47"/>
      <c r="U25" s="48" t="s">
        <v>1147</v>
      </c>
      <c r="V25" s="47" t="s">
        <v>1159</v>
      </c>
      <c r="W25" s="47"/>
      <c r="X25" s="47"/>
      <c r="Y25" s="47"/>
      <c r="Z25" s="47"/>
      <c r="AA25" s="47"/>
      <c r="AB25" s="47"/>
    </row>
    <row r="26" spans="2:28" ht="14.25">
      <c r="B26" s="48" t="s">
        <v>1148</v>
      </c>
      <c r="C26" s="47" t="s">
        <v>1152</v>
      </c>
      <c r="D26" s="49"/>
      <c r="E26" s="49"/>
      <c r="F26" s="49"/>
      <c r="G26" s="49"/>
      <c r="H26" s="49"/>
      <c r="J26" s="47"/>
      <c r="K26" s="48" t="s">
        <v>1148</v>
      </c>
      <c r="L26" s="47" t="s">
        <v>1155</v>
      </c>
      <c r="T26" s="47"/>
      <c r="U26" s="48" t="s">
        <v>1148</v>
      </c>
      <c r="V26" s="47" t="s">
        <v>1160</v>
      </c>
      <c r="W26" s="47"/>
      <c r="X26" s="47"/>
      <c r="Y26" s="47"/>
      <c r="Z26" s="47"/>
      <c r="AA26" s="47"/>
      <c r="AB26" s="47"/>
    </row>
    <row r="27" spans="2:28" ht="14.25">
      <c r="B27" s="48" t="s">
        <v>1149</v>
      </c>
      <c r="C27" s="47" t="s">
        <v>1153</v>
      </c>
      <c r="D27" s="49"/>
      <c r="E27" s="49"/>
      <c r="F27" s="49"/>
      <c r="G27" s="49"/>
      <c r="H27" s="49"/>
      <c r="J27" s="47"/>
      <c r="K27" s="48" t="s">
        <v>1149</v>
      </c>
      <c r="L27" s="47" t="s">
        <v>1156</v>
      </c>
      <c r="T27" s="47"/>
      <c r="U27" s="48" t="s">
        <v>1149</v>
      </c>
      <c r="V27" s="47" t="s">
        <v>1161</v>
      </c>
      <c r="W27" s="47"/>
      <c r="X27" s="47"/>
      <c r="Y27" s="47"/>
      <c r="Z27" s="47"/>
      <c r="AA27" s="47"/>
      <c r="AB27" s="47"/>
    </row>
    <row r="40" spans="2:2">
      <c r="B40" s="50"/>
    </row>
    <row r="42" spans="2:2" ht="14.25">
      <c r="B42" s="47"/>
    </row>
  </sheetData>
  <hyperlinks>
    <hyperlink ref="B24" location="'01_DATABASEAllResources'!A1" display="01_DATABASE_AllResources" xr:uid="{00000000-0004-0000-0000-000000000000}"/>
    <hyperlink ref="B25" location="'02_CityWORKS_MainResources'!A1" display="02_CityWORKS_MainResources" xr:uid="{00000000-0004-0000-0000-000001000000}"/>
    <hyperlink ref="B26" location="'03_CityWORKS_RefResources'!A1" display="03_CityWORKS_RefResources" xr:uid="{00000000-0004-0000-0000-000002000000}"/>
    <hyperlink ref="B27" location="'04_CityWORKS_GIZResources'!A1" display="04_CityWORKS_GIZResources" xr:uid="{00000000-0004-0000-0000-000003000000}"/>
    <hyperlink ref="K24" location="'01_DATABASEAllResources'!A1" display="01_DATABASE_AllResources" xr:uid="{00000000-0004-0000-0000-000004000000}"/>
    <hyperlink ref="K25" location="'02_CityWORKS_MainResources'!A1" display="02_CityWORKS_MainResources" xr:uid="{00000000-0004-0000-0000-000005000000}"/>
    <hyperlink ref="K26" location="'03_CityWORKS_RefResources'!A1" display="03_CityWORKS_RefResources" xr:uid="{00000000-0004-0000-0000-000006000000}"/>
    <hyperlink ref="K27" location="'04_CityWORKS_GIZResources'!A1" display="04_CityWORKS_GIZResources" xr:uid="{00000000-0004-0000-0000-000007000000}"/>
    <hyperlink ref="U24" location="'01_DATABASEAllResources'!A1" display="01_DATABASE_AllResources" xr:uid="{00000000-0004-0000-0000-000008000000}"/>
    <hyperlink ref="U25" location="'02_CityWORKS_MainResources'!A1" display="02_CityWORKS_MainResources" xr:uid="{00000000-0004-0000-0000-000009000000}"/>
    <hyperlink ref="U26" location="'03_CityWORKS_RefResources'!A1" display="03_CityWORKS_RefResources" xr:uid="{00000000-0004-0000-0000-00000A000000}"/>
    <hyperlink ref="U27" location="'04_CityWORKS_GIZResources'!A1" display="04_CityWORKS_GIZResources" xr:uid="{00000000-0004-0000-0000-00000B000000}"/>
  </hyperlink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982"/>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20.7109375" defaultRowHeight="27.95" customHeight="1"/>
  <cols>
    <col min="1" max="1" width="47.140625" style="56" customWidth="1"/>
    <col min="2" max="2" width="20.7109375" style="56"/>
    <col min="3" max="3" width="47.140625" style="56" customWidth="1"/>
    <col min="4" max="8" width="20.7109375" style="56"/>
    <col min="9" max="9" width="47.140625" style="56" customWidth="1"/>
    <col min="10" max="16384" width="20.7109375" style="56"/>
  </cols>
  <sheetData>
    <row r="1" spans="1:23" s="89" customFormat="1" ht="27.95" customHeight="1">
      <c r="A1" s="88" t="s">
        <v>198</v>
      </c>
      <c r="B1" s="88" t="s">
        <v>0</v>
      </c>
      <c r="C1" s="88" t="s">
        <v>1</v>
      </c>
      <c r="D1" s="88" t="s">
        <v>2</v>
      </c>
      <c r="E1" s="88" t="s">
        <v>3</v>
      </c>
      <c r="F1" s="88" t="s">
        <v>4</v>
      </c>
      <c r="G1" s="88" t="s">
        <v>1186</v>
      </c>
      <c r="H1" s="88" t="s">
        <v>6</v>
      </c>
      <c r="I1" s="88" t="s">
        <v>7</v>
      </c>
      <c r="J1" s="88" t="s">
        <v>8</v>
      </c>
      <c r="K1" s="88" t="s">
        <v>9</v>
      </c>
      <c r="L1" s="88"/>
      <c r="M1" s="88"/>
      <c r="N1" s="88"/>
      <c r="O1" s="88"/>
      <c r="P1" s="88"/>
      <c r="Q1" s="88"/>
      <c r="R1" s="88"/>
      <c r="S1" s="88"/>
      <c r="T1" s="88"/>
      <c r="U1" s="88"/>
      <c r="V1" s="88"/>
      <c r="W1" s="88"/>
    </row>
    <row r="2" spans="1:23" ht="27.95" customHeight="1">
      <c r="A2" s="52" t="str">
        <f>HYPERLINK(" http://localizingthesdgs.org","LOCAL 2030: Localizing SDG")</f>
        <v>LOCAL 2030: Localizing SDG</v>
      </c>
      <c r="B2" s="53" t="s">
        <v>10</v>
      </c>
      <c r="C2" s="53" t="s">
        <v>11</v>
      </c>
      <c r="D2" s="53" t="s">
        <v>12</v>
      </c>
      <c r="E2" s="53" t="s">
        <v>13</v>
      </c>
      <c r="F2" s="53" t="s">
        <v>14</v>
      </c>
      <c r="G2" s="53" t="s">
        <v>15</v>
      </c>
      <c r="H2" s="53"/>
      <c r="I2" s="54"/>
      <c r="J2" s="55" t="s">
        <v>16</v>
      </c>
      <c r="K2" s="54"/>
      <c r="L2" s="54"/>
      <c r="M2" s="54"/>
      <c r="N2" s="54"/>
      <c r="O2" s="54"/>
      <c r="P2" s="54"/>
      <c r="Q2" s="54"/>
      <c r="R2" s="54"/>
      <c r="S2" s="54"/>
      <c r="T2" s="54"/>
      <c r="U2" s="54"/>
      <c r="V2" s="54"/>
      <c r="W2" s="54"/>
    </row>
    <row r="3" spans="1:23" ht="27.95" customHeight="1">
      <c r="A3" s="61" t="s">
        <v>18</v>
      </c>
      <c r="B3" s="62" t="s">
        <v>200</v>
      </c>
      <c r="C3" s="62" t="s">
        <v>39</v>
      </c>
      <c r="D3" s="62" t="s">
        <v>12</v>
      </c>
      <c r="E3" s="62" t="s">
        <v>40</v>
      </c>
      <c r="F3" s="62" t="s">
        <v>14</v>
      </c>
      <c r="G3" s="62" t="s">
        <v>41</v>
      </c>
      <c r="H3" s="62"/>
      <c r="I3" s="63" t="s">
        <v>43</v>
      </c>
      <c r="J3" s="70" t="s">
        <v>47</v>
      </c>
      <c r="K3" s="63"/>
      <c r="L3" s="63"/>
      <c r="M3" s="63"/>
      <c r="N3" s="63"/>
      <c r="O3" s="63"/>
      <c r="P3" s="63"/>
      <c r="Q3" s="63"/>
      <c r="R3" s="63"/>
      <c r="S3" s="63"/>
      <c r="T3" s="63"/>
      <c r="U3" s="63"/>
      <c r="V3" s="63"/>
      <c r="W3" s="63"/>
    </row>
    <row r="4" spans="1:23" ht="27.95" customHeight="1">
      <c r="A4" s="57" t="s">
        <v>58</v>
      </c>
      <c r="B4" s="58" t="s">
        <v>37</v>
      </c>
      <c r="C4" s="58" t="s">
        <v>60</v>
      </c>
      <c r="D4" s="59" t="s">
        <v>12</v>
      </c>
      <c r="E4" s="58" t="s">
        <v>40</v>
      </c>
      <c r="F4" s="58"/>
      <c r="G4" s="58" t="s">
        <v>61</v>
      </c>
      <c r="H4" s="58"/>
      <c r="I4" s="58" t="s">
        <v>62</v>
      </c>
      <c r="J4" s="77" t="s">
        <v>63</v>
      </c>
      <c r="K4" s="59"/>
      <c r="L4" s="59"/>
      <c r="M4" s="59"/>
      <c r="N4" s="59"/>
      <c r="O4" s="59"/>
      <c r="P4" s="59"/>
      <c r="Q4" s="59"/>
      <c r="R4" s="59"/>
      <c r="S4" s="59"/>
      <c r="T4" s="59"/>
      <c r="U4" s="59"/>
      <c r="V4" s="59"/>
      <c r="W4" s="59"/>
    </row>
    <row r="5" spans="1:23" ht="27.95" customHeight="1">
      <c r="A5" s="61" t="s">
        <v>64</v>
      </c>
      <c r="B5" s="62" t="s">
        <v>65</v>
      </c>
      <c r="C5" s="63" t="s">
        <v>66</v>
      </c>
      <c r="D5" s="62" t="s">
        <v>12</v>
      </c>
      <c r="E5" s="62" t="s">
        <v>40</v>
      </c>
      <c r="F5" s="63" t="s">
        <v>14</v>
      </c>
      <c r="G5" s="62" t="s">
        <v>67</v>
      </c>
      <c r="H5" s="63"/>
      <c r="I5" s="62" t="s">
        <v>68</v>
      </c>
      <c r="J5" s="61" t="s">
        <v>69</v>
      </c>
      <c r="K5" s="63"/>
      <c r="L5" s="63"/>
      <c r="M5" s="63"/>
      <c r="N5" s="63"/>
      <c r="O5" s="63"/>
      <c r="P5" s="63"/>
      <c r="Q5" s="63"/>
      <c r="R5" s="63"/>
      <c r="S5" s="63"/>
      <c r="T5" s="63"/>
      <c r="U5" s="63"/>
      <c r="V5" s="63"/>
      <c r="W5" s="63"/>
    </row>
    <row r="6" spans="1:23" ht="27.95" customHeight="1">
      <c r="A6" s="57" t="str">
        <f>HYPERLINK("https://www.old.metropolis.org/sites/default/files/media_root/publications/issue_paper_vol_2_metropolises_addressing_global_agendas_v2.pdf","Metropolis Adressing the Global Agendas ")</f>
        <v xml:space="preserve">Metropolis Adressing the Global Agendas </v>
      </c>
      <c r="B6" s="58" t="s">
        <v>52</v>
      </c>
      <c r="C6" s="59" t="s">
        <v>70</v>
      </c>
      <c r="D6" s="59" t="s">
        <v>71</v>
      </c>
      <c r="E6" s="58" t="s">
        <v>40</v>
      </c>
      <c r="F6" s="59" t="s">
        <v>72</v>
      </c>
      <c r="G6" s="58" t="s">
        <v>61</v>
      </c>
      <c r="H6" s="59"/>
      <c r="I6" s="60"/>
      <c r="J6" s="57"/>
      <c r="K6" s="59"/>
      <c r="L6" s="59"/>
      <c r="M6" s="59"/>
      <c r="N6" s="59"/>
      <c r="O6" s="59"/>
      <c r="P6" s="59"/>
      <c r="Q6" s="59"/>
      <c r="R6" s="59"/>
      <c r="S6" s="59"/>
      <c r="T6" s="59"/>
      <c r="U6" s="59"/>
      <c r="V6" s="59"/>
      <c r="W6" s="59"/>
    </row>
    <row r="7" spans="1:23" ht="27.95" customHeight="1">
      <c r="A7" s="61" t="s">
        <v>73</v>
      </c>
      <c r="B7" s="63" t="s">
        <v>74</v>
      </c>
      <c r="C7" s="62" t="s">
        <v>75</v>
      </c>
      <c r="D7" s="62" t="s">
        <v>12</v>
      </c>
      <c r="E7" s="62" t="s">
        <v>40</v>
      </c>
      <c r="F7" s="63" t="s">
        <v>76</v>
      </c>
      <c r="G7" s="62" t="s">
        <v>77</v>
      </c>
      <c r="H7" s="63" t="s">
        <v>42</v>
      </c>
      <c r="I7" s="63" t="s">
        <v>78</v>
      </c>
      <c r="J7" s="70" t="s">
        <v>79</v>
      </c>
      <c r="K7" s="63" t="s">
        <v>80</v>
      </c>
      <c r="L7" s="63"/>
      <c r="M7" s="63"/>
      <c r="N7" s="63"/>
      <c r="O7" s="63"/>
      <c r="P7" s="63"/>
      <c r="Q7" s="63"/>
      <c r="R7" s="63"/>
      <c r="S7" s="63"/>
      <c r="T7" s="63"/>
      <c r="U7" s="63"/>
      <c r="V7" s="63"/>
      <c r="W7" s="63"/>
    </row>
    <row r="8" spans="1:23" ht="27.95" customHeight="1">
      <c r="A8" s="57" t="s">
        <v>81</v>
      </c>
      <c r="B8" s="58" t="s">
        <v>38</v>
      </c>
      <c r="C8" s="58" t="s">
        <v>82</v>
      </c>
      <c r="D8" s="59" t="s">
        <v>645</v>
      </c>
      <c r="E8" s="58" t="s">
        <v>40</v>
      </c>
      <c r="F8" s="59" t="s">
        <v>14</v>
      </c>
      <c r="G8" s="58" t="s">
        <v>61</v>
      </c>
      <c r="H8" s="59"/>
      <c r="I8" s="59" t="s">
        <v>84</v>
      </c>
      <c r="J8" s="57" t="s">
        <v>85</v>
      </c>
      <c r="K8" s="59"/>
      <c r="L8" s="59"/>
      <c r="M8" s="59"/>
      <c r="N8" s="59"/>
      <c r="O8" s="59"/>
      <c r="P8" s="59"/>
      <c r="Q8" s="59"/>
      <c r="R8" s="59"/>
      <c r="S8" s="59"/>
      <c r="T8" s="59"/>
      <c r="U8" s="59"/>
      <c r="V8" s="59"/>
      <c r="W8" s="59"/>
    </row>
    <row r="9" spans="1:23" ht="27.95" customHeight="1">
      <c r="A9" s="61" t="s">
        <v>86</v>
      </c>
      <c r="B9" s="62" t="s">
        <v>38</v>
      </c>
      <c r="C9" s="63" t="s">
        <v>87</v>
      </c>
      <c r="D9" s="63" t="s">
        <v>12</v>
      </c>
      <c r="E9" s="62" t="s">
        <v>40</v>
      </c>
      <c r="F9" s="63"/>
      <c r="G9" s="62" t="s">
        <v>61</v>
      </c>
      <c r="H9" s="63"/>
      <c r="I9" s="62" t="s">
        <v>88</v>
      </c>
      <c r="J9" s="61" t="s">
        <v>85</v>
      </c>
      <c r="K9" s="63"/>
      <c r="L9" s="63"/>
      <c r="M9" s="63"/>
      <c r="N9" s="63"/>
      <c r="O9" s="63"/>
      <c r="P9" s="63"/>
      <c r="Q9" s="63"/>
      <c r="R9" s="63"/>
      <c r="S9" s="63"/>
      <c r="T9" s="63"/>
      <c r="U9" s="63"/>
      <c r="V9" s="63"/>
      <c r="W9" s="63"/>
    </row>
    <row r="10" spans="1:23" ht="27.95" customHeight="1">
      <c r="A10" s="57" t="s">
        <v>89</v>
      </c>
      <c r="B10" s="59" t="s">
        <v>32</v>
      </c>
      <c r="C10" s="59" t="s">
        <v>90</v>
      </c>
      <c r="D10" s="59" t="s">
        <v>91</v>
      </c>
      <c r="E10" s="58" t="s">
        <v>40</v>
      </c>
      <c r="F10" s="59" t="s">
        <v>92</v>
      </c>
      <c r="G10" s="58" t="s">
        <v>93</v>
      </c>
      <c r="H10" s="59" t="s">
        <v>94</v>
      </c>
      <c r="I10" s="59" t="s">
        <v>95</v>
      </c>
      <c r="J10" s="57" t="s">
        <v>96</v>
      </c>
      <c r="K10" s="59"/>
      <c r="L10" s="59"/>
      <c r="M10" s="59"/>
      <c r="N10" s="59"/>
      <c r="O10" s="59"/>
      <c r="P10" s="59"/>
      <c r="Q10" s="59"/>
      <c r="R10" s="59"/>
      <c r="S10" s="59"/>
      <c r="T10" s="59"/>
      <c r="U10" s="59"/>
      <c r="V10" s="59"/>
      <c r="W10" s="59"/>
    </row>
    <row r="11" spans="1:23" ht="27.95" customHeight="1">
      <c r="A11" s="61" t="s">
        <v>97</v>
      </c>
      <c r="B11" s="63" t="s">
        <v>74</v>
      </c>
      <c r="C11" s="62" t="s">
        <v>98</v>
      </c>
      <c r="D11" s="62" t="s">
        <v>12</v>
      </c>
      <c r="E11" s="62" t="s">
        <v>40</v>
      </c>
      <c r="F11" s="63" t="s">
        <v>99</v>
      </c>
      <c r="G11" s="62" t="s">
        <v>100</v>
      </c>
      <c r="H11" s="63" t="s">
        <v>101</v>
      </c>
      <c r="I11" s="63" t="s">
        <v>102</v>
      </c>
      <c r="J11" s="61" t="s">
        <v>103</v>
      </c>
      <c r="K11" s="63"/>
      <c r="L11" s="63"/>
      <c r="M11" s="63"/>
      <c r="N11" s="63"/>
      <c r="O11" s="63"/>
      <c r="P11" s="63"/>
      <c r="Q11" s="63"/>
      <c r="R11" s="63"/>
      <c r="S11" s="63"/>
      <c r="T11" s="63"/>
      <c r="U11" s="63"/>
      <c r="V11" s="63"/>
      <c r="W11" s="63"/>
    </row>
    <row r="12" spans="1:23" ht="27.95" customHeight="1">
      <c r="A12" s="57" t="s">
        <v>104</v>
      </c>
      <c r="B12" s="59" t="s">
        <v>422</v>
      </c>
      <c r="C12" s="58" t="s">
        <v>105</v>
      </c>
      <c r="D12" s="59" t="s">
        <v>12</v>
      </c>
      <c r="E12" s="58" t="s">
        <v>40</v>
      </c>
      <c r="F12" s="59" t="s">
        <v>24</v>
      </c>
      <c r="G12" s="58" t="s">
        <v>106</v>
      </c>
      <c r="H12" s="59" t="s">
        <v>101</v>
      </c>
      <c r="I12" s="58" t="s">
        <v>107</v>
      </c>
      <c r="J12" s="58" t="s">
        <v>108</v>
      </c>
      <c r="K12" s="59"/>
      <c r="L12" s="59"/>
      <c r="M12" s="59"/>
      <c r="N12" s="59"/>
      <c r="O12" s="59"/>
      <c r="P12" s="59"/>
      <c r="Q12" s="59"/>
      <c r="R12" s="59"/>
      <c r="S12" s="59"/>
      <c r="T12" s="59"/>
      <c r="U12" s="59"/>
      <c r="V12" s="59"/>
      <c r="W12" s="59"/>
    </row>
    <row r="13" spans="1:23" ht="27.95" customHeight="1">
      <c r="A13" s="61" t="s">
        <v>109</v>
      </c>
      <c r="B13" s="63" t="s">
        <v>74</v>
      </c>
      <c r="C13" s="62" t="s">
        <v>110</v>
      </c>
      <c r="D13" s="62" t="s">
        <v>12</v>
      </c>
      <c r="E13" s="62" t="s">
        <v>40</v>
      </c>
      <c r="F13" s="63" t="s">
        <v>111</v>
      </c>
      <c r="G13" s="62" t="s">
        <v>61</v>
      </c>
      <c r="H13" s="63" t="s">
        <v>112</v>
      </c>
      <c r="I13" s="62" t="s">
        <v>113</v>
      </c>
      <c r="J13" s="61" t="s">
        <v>114</v>
      </c>
      <c r="K13" s="63" t="s">
        <v>115</v>
      </c>
      <c r="L13" s="63"/>
      <c r="M13" s="63"/>
      <c r="N13" s="63"/>
      <c r="O13" s="63"/>
      <c r="P13" s="63"/>
      <c r="Q13" s="63"/>
      <c r="R13" s="63"/>
      <c r="S13" s="63"/>
      <c r="T13" s="63"/>
      <c r="U13" s="63"/>
      <c r="V13" s="63"/>
      <c r="W13" s="63"/>
    </row>
    <row r="14" spans="1:23" ht="27.95" customHeight="1">
      <c r="A14" s="57" t="s">
        <v>116</v>
      </c>
      <c r="B14" s="58" t="s">
        <v>124</v>
      </c>
      <c r="C14" s="58" t="s">
        <v>117</v>
      </c>
      <c r="D14" s="59" t="s">
        <v>12</v>
      </c>
      <c r="E14" s="58" t="s">
        <v>40</v>
      </c>
      <c r="F14" s="59" t="s">
        <v>118</v>
      </c>
      <c r="G14" s="58" t="s">
        <v>119</v>
      </c>
      <c r="H14" s="58" t="s">
        <v>120</v>
      </c>
      <c r="I14" s="59" t="s">
        <v>121</v>
      </c>
      <c r="J14" s="57" t="s">
        <v>122</v>
      </c>
      <c r="K14" s="59"/>
      <c r="L14" s="59"/>
      <c r="M14" s="59"/>
      <c r="N14" s="59"/>
      <c r="O14" s="59"/>
      <c r="P14" s="59"/>
      <c r="Q14" s="59"/>
      <c r="R14" s="59"/>
      <c r="S14" s="59"/>
      <c r="T14" s="59"/>
      <c r="U14" s="59"/>
      <c r="V14" s="59"/>
      <c r="W14" s="59"/>
    </row>
    <row r="15" spans="1:23" ht="27.95" customHeight="1">
      <c r="A15" s="61" t="s">
        <v>123</v>
      </c>
      <c r="B15" s="62" t="s">
        <v>124</v>
      </c>
      <c r="C15" s="62" t="s">
        <v>125</v>
      </c>
      <c r="D15" s="62" t="s">
        <v>12</v>
      </c>
      <c r="E15" s="62" t="s">
        <v>40</v>
      </c>
      <c r="F15" s="62" t="s">
        <v>72</v>
      </c>
      <c r="G15" s="62" t="s">
        <v>126</v>
      </c>
      <c r="H15" s="62" t="s">
        <v>112</v>
      </c>
      <c r="I15" s="62" t="s">
        <v>127</v>
      </c>
      <c r="J15" s="61" t="s">
        <v>128</v>
      </c>
      <c r="K15" s="63"/>
      <c r="L15" s="63"/>
      <c r="M15" s="63"/>
      <c r="N15" s="63"/>
      <c r="O15" s="63"/>
      <c r="P15" s="63"/>
      <c r="Q15" s="63"/>
      <c r="R15" s="63"/>
      <c r="S15" s="63"/>
      <c r="T15" s="63"/>
      <c r="U15" s="63"/>
      <c r="V15" s="63"/>
      <c r="W15" s="63"/>
    </row>
    <row r="16" spans="1:23" ht="27.95" customHeight="1">
      <c r="A16" s="57" t="s">
        <v>129</v>
      </c>
      <c r="B16" s="59" t="s">
        <v>130</v>
      </c>
      <c r="C16" s="58" t="s">
        <v>131</v>
      </c>
      <c r="D16" s="58" t="s">
        <v>12</v>
      </c>
      <c r="E16" s="58" t="s">
        <v>40</v>
      </c>
      <c r="F16" s="58" t="s">
        <v>118</v>
      </c>
      <c r="G16" s="58" t="s">
        <v>132</v>
      </c>
      <c r="H16" s="58" t="s">
        <v>112</v>
      </c>
      <c r="I16" s="58" t="s">
        <v>133</v>
      </c>
      <c r="J16" s="57" t="s">
        <v>134</v>
      </c>
      <c r="K16" s="66" t="s">
        <v>135</v>
      </c>
      <c r="L16" s="59"/>
      <c r="M16" s="59"/>
      <c r="N16" s="59"/>
      <c r="O16" s="59"/>
      <c r="P16" s="59"/>
      <c r="Q16" s="59"/>
      <c r="R16" s="59"/>
      <c r="S16" s="59"/>
      <c r="T16" s="59"/>
      <c r="U16" s="59"/>
      <c r="V16" s="59"/>
      <c r="W16" s="59"/>
    </row>
    <row r="17" spans="1:23" ht="27.95" customHeight="1">
      <c r="A17" s="61" t="str">
        <f>HYPERLINK("https://www.learning.uclg.org/module-2","Learning Module 2: territorial planning to achieve the SDGs ")</f>
        <v xml:space="preserve">Learning Module 2: territorial planning to achieve the SDGs </v>
      </c>
      <c r="B17" s="63" t="s">
        <v>136</v>
      </c>
      <c r="C17" s="62" t="s">
        <v>137</v>
      </c>
      <c r="D17" s="62" t="s">
        <v>12</v>
      </c>
      <c r="E17" s="62"/>
      <c r="F17" s="62"/>
      <c r="G17" s="62"/>
      <c r="H17" s="62"/>
      <c r="I17" s="62"/>
      <c r="J17" s="61"/>
      <c r="K17" s="67" t="s">
        <v>138</v>
      </c>
      <c r="L17" s="63"/>
      <c r="M17" s="63"/>
      <c r="N17" s="63"/>
      <c r="O17" s="63"/>
      <c r="P17" s="63"/>
      <c r="Q17" s="63"/>
      <c r="R17" s="63"/>
      <c r="S17" s="63"/>
      <c r="T17" s="63"/>
      <c r="U17" s="63"/>
      <c r="V17" s="63"/>
      <c r="W17" s="63"/>
    </row>
    <row r="18" spans="1:23" ht="27.95" customHeight="1">
      <c r="A18" s="57" t="str">
        <f>HYPERLINK("https://www.learning.uclg.org/file/module3engpdf","Learning Module 3: Reporting to National and Local Review")</f>
        <v>Learning Module 3: Reporting to National and Local Review</v>
      </c>
      <c r="B18" s="59" t="s">
        <v>139</v>
      </c>
      <c r="C18" s="58" t="s">
        <v>140</v>
      </c>
      <c r="D18" s="59" t="s">
        <v>12</v>
      </c>
      <c r="E18" s="58"/>
      <c r="F18" s="58"/>
      <c r="G18" s="58"/>
      <c r="H18" s="58"/>
      <c r="I18" s="58"/>
      <c r="J18" s="57" t="s">
        <v>141</v>
      </c>
      <c r="K18" s="66" t="s">
        <v>141</v>
      </c>
      <c r="L18" s="59"/>
      <c r="M18" s="59"/>
      <c r="N18" s="59"/>
      <c r="O18" s="59"/>
      <c r="P18" s="59"/>
      <c r="Q18" s="59"/>
      <c r="R18" s="59"/>
      <c r="S18" s="59"/>
      <c r="T18" s="59"/>
      <c r="U18" s="59"/>
      <c r="V18" s="59"/>
      <c r="W18" s="59"/>
    </row>
    <row r="19" spans="1:23" ht="27.95" customHeight="1">
      <c r="A19" s="61" t="s">
        <v>142</v>
      </c>
      <c r="B19" s="63" t="s">
        <v>37</v>
      </c>
      <c r="C19" s="62" t="s">
        <v>144</v>
      </c>
      <c r="D19" s="62" t="s">
        <v>12</v>
      </c>
      <c r="E19" s="62" t="s">
        <v>40</v>
      </c>
      <c r="F19" s="63" t="s">
        <v>118</v>
      </c>
      <c r="G19" s="62" t="s">
        <v>145</v>
      </c>
      <c r="H19" s="63" t="s">
        <v>112</v>
      </c>
      <c r="I19" s="62" t="s">
        <v>146</v>
      </c>
      <c r="J19" s="61" t="s">
        <v>147</v>
      </c>
      <c r="K19" s="63"/>
      <c r="L19" s="63"/>
      <c r="M19" s="63"/>
      <c r="N19" s="63"/>
      <c r="O19" s="63"/>
      <c r="P19" s="63"/>
      <c r="Q19" s="63"/>
      <c r="R19" s="63"/>
      <c r="S19" s="63"/>
      <c r="T19" s="63"/>
      <c r="U19" s="63"/>
      <c r="V19" s="63"/>
      <c r="W19" s="63"/>
    </row>
    <row r="20" spans="1:23" ht="27.95" customHeight="1">
      <c r="A20" s="57" t="s">
        <v>148</v>
      </c>
      <c r="B20" s="59" t="s">
        <v>149</v>
      </c>
      <c r="C20" s="58" t="s">
        <v>150</v>
      </c>
      <c r="D20" s="59" t="s">
        <v>12</v>
      </c>
      <c r="E20" s="58" t="s">
        <v>151</v>
      </c>
      <c r="F20" s="59" t="s">
        <v>118</v>
      </c>
      <c r="G20" s="58" t="s">
        <v>151</v>
      </c>
      <c r="H20" s="59" t="s">
        <v>112</v>
      </c>
      <c r="I20" s="58" t="s">
        <v>152</v>
      </c>
      <c r="J20" s="57" t="s">
        <v>153</v>
      </c>
      <c r="K20" s="59"/>
      <c r="L20" s="59"/>
      <c r="M20" s="59"/>
      <c r="N20" s="59"/>
      <c r="O20" s="59"/>
      <c r="P20" s="59"/>
      <c r="Q20" s="59"/>
      <c r="R20" s="59"/>
      <c r="S20" s="59"/>
      <c r="T20" s="59"/>
      <c r="U20" s="59"/>
      <c r="V20" s="59"/>
      <c r="W20" s="59"/>
    </row>
    <row r="21" spans="1:23" ht="27.95" customHeight="1">
      <c r="A21" s="61" t="str">
        <f>HYPERLINK("https://www.edx.org/course/sustainable-cities","SDG Academy - Sustainable Cities")</f>
        <v>SDG Academy - Sustainable Cities</v>
      </c>
      <c r="B21" s="63" t="s">
        <v>154</v>
      </c>
      <c r="C21" s="62" t="s">
        <v>155</v>
      </c>
      <c r="D21" s="62" t="s">
        <v>12</v>
      </c>
      <c r="E21" s="62" t="s">
        <v>151</v>
      </c>
      <c r="F21" s="63" t="s">
        <v>118</v>
      </c>
      <c r="G21" s="62" t="s">
        <v>151</v>
      </c>
      <c r="H21" s="63" t="s">
        <v>112</v>
      </c>
      <c r="I21" s="62" t="s">
        <v>156</v>
      </c>
      <c r="J21" s="62"/>
      <c r="K21" s="63"/>
      <c r="L21" s="63"/>
      <c r="M21" s="63"/>
      <c r="N21" s="63"/>
      <c r="O21" s="63"/>
      <c r="P21" s="63"/>
      <c r="Q21" s="63"/>
      <c r="R21" s="63"/>
      <c r="S21" s="63"/>
      <c r="T21" s="63"/>
      <c r="U21" s="63"/>
      <c r="V21" s="63"/>
      <c r="W21" s="63"/>
    </row>
    <row r="22" spans="1:23" ht="27.95" customHeight="1">
      <c r="A22" s="52" t="s">
        <v>157</v>
      </c>
      <c r="B22" s="53" t="s">
        <v>59</v>
      </c>
      <c r="C22" s="53" t="s">
        <v>158</v>
      </c>
      <c r="D22" s="54" t="s">
        <v>21</v>
      </c>
      <c r="E22" s="53" t="s">
        <v>159</v>
      </c>
      <c r="F22" s="54" t="s">
        <v>14</v>
      </c>
      <c r="G22" s="53" t="s">
        <v>160</v>
      </c>
      <c r="H22" s="54" t="s">
        <v>161</v>
      </c>
      <c r="I22" s="54" t="s">
        <v>162</v>
      </c>
      <c r="J22" s="52" t="s">
        <v>163</v>
      </c>
      <c r="K22" s="54"/>
      <c r="L22" s="54"/>
      <c r="M22" s="54"/>
      <c r="N22" s="54"/>
      <c r="O22" s="54"/>
      <c r="P22" s="54"/>
      <c r="Q22" s="54"/>
      <c r="R22" s="54"/>
      <c r="S22" s="54"/>
      <c r="T22" s="54"/>
      <c r="U22" s="54"/>
      <c r="V22" s="54"/>
      <c r="W22" s="54"/>
    </row>
    <row r="23" spans="1:23" ht="27.95" customHeight="1">
      <c r="A23" s="61" t="s">
        <v>164</v>
      </c>
      <c r="B23" s="63" t="s">
        <v>165</v>
      </c>
      <c r="C23" s="63" t="s">
        <v>166</v>
      </c>
      <c r="D23" s="62" t="s">
        <v>12</v>
      </c>
      <c r="E23" s="62" t="s">
        <v>151</v>
      </c>
      <c r="F23" s="63" t="s">
        <v>118</v>
      </c>
      <c r="G23" s="62" t="s">
        <v>151</v>
      </c>
      <c r="H23" s="63" t="s">
        <v>112</v>
      </c>
      <c r="I23" s="65" t="s">
        <v>167</v>
      </c>
      <c r="J23" s="62"/>
      <c r="K23" s="63"/>
      <c r="L23" s="63"/>
      <c r="M23" s="63"/>
      <c r="N23" s="63"/>
      <c r="O23" s="63"/>
      <c r="P23" s="63"/>
      <c r="Q23" s="63"/>
      <c r="R23" s="63"/>
      <c r="S23" s="63"/>
      <c r="T23" s="63"/>
      <c r="U23" s="63"/>
      <c r="V23" s="63"/>
      <c r="W23" s="63"/>
    </row>
    <row r="24" spans="1:23" ht="27.95" customHeight="1">
      <c r="A24" s="66" t="str">
        <f>HYPERLINK("https://www.undp.org/content/dam/undp/library/Environment%20and%20Energy/sustainable%20land%20management/Environmental_Dimensions_of_SDGs_in_Asia.pdf","
STRENGTHENING THE ENVIRONMENTAL DIMENSIONS OF THE SUSTAINABLE DEVELOPMENT GOALS IN ASIA AND THE PACIFIC - Tool Compendium")</f>
        <v xml:space="preserve">
STRENGTHENING THE ENVIRONMENTAL DIMENSIONS OF THE SUSTAINABLE DEVELOPMENT GOALS IN ASIA AND THE PACIFIC - Tool Compendium</v>
      </c>
      <c r="B24" s="59" t="s">
        <v>168</v>
      </c>
      <c r="C24" s="59" t="s">
        <v>169</v>
      </c>
      <c r="D24" s="59" t="s">
        <v>12</v>
      </c>
      <c r="E24" s="59"/>
      <c r="F24" s="59"/>
      <c r="G24" s="59"/>
      <c r="H24" s="59"/>
      <c r="I24" s="59"/>
      <c r="J24" s="59"/>
      <c r="K24" s="59"/>
      <c r="L24" s="59"/>
      <c r="M24" s="59"/>
      <c r="N24" s="59"/>
      <c r="O24" s="59"/>
      <c r="P24" s="59"/>
      <c r="Q24" s="59"/>
      <c r="R24" s="59"/>
      <c r="S24" s="59"/>
      <c r="T24" s="59"/>
      <c r="U24" s="59"/>
      <c r="V24" s="59"/>
      <c r="W24" s="59"/>
    </row>
    <row r="25" spans="1:23" ht="27.95" customHeight="1">
      <c r="A25" s="67" t="str">
        <f>HYPERLINK("http://www.data4sdgs.org ","Data for SDGs
")</f>
        <v xml:space="preserve">Data for SDGs
</v>
      </c>
      <c r="B25" s="63" t="s">
        <v>170</v>
      </c>
      <c r="C25" s="63" t="s">
        <v>171</v>
      </c>
      <c r="D25" s="62" t="s">
        <v>12</v>
      </c>
      <c r="E25" s="63"/>
      <c r="F25" s="63"/>
      <c r="G25" s="63"/>
      <c r="H25" s="63"/>
      <c r="I25" s="63" t="s">
        <v>172</v>
      </c>
      <c r="J25" s="63"/>
      <c r="K25" s="63"/>
      <c r="L25" s="63"/>
      <c r="M25" s="63"/>
      <c r="N25" s="63"/>
      <c r="O25" s="63"/>
      <c r="P25" s="63"/>
      <c r="Q25" s="63"/>
      <c r="R25" s="63"/>
      <c r="S25" s="63"/>
      <c r="T25" s="63"/>
      <c r="U25" s="63"/>
      <c r="V25" s="63"/>
      <c r="W25" s="63"/>
    </row>
    <row r="26" spans="1:23" ht="27.95" customHeight="1">
      <c r="A26" s="66" t="str">
        <f>HYPERLINK("https://unstats.un.org/sdgs/indicators/database/ ","SDG Indicators Database")</f>
        <v>SDG Indicators Database</v>
      </c>
      <c r="B26" s="59" t="s">
        <v>173</v>
      </c>
      <c r="C26" s="59" t="s">
        <v>174</v>
      </c>
      <c r="D26" s="59" t="s">
        <v>12</v>
      </c>
      <c r="E26" s="59"/>
      <c r="F26" s="59"/>
      <c r="G26" s="59"/>
      <c r="H26" s="59"/>
      <c r="I26" s="59"/>
      <c r="J26" s="59"/>
      <c r="K26" s="59" t="s">
        <v>175</v>
      </c>
      <c r="L26" s="59"/>
      <c r="M26" s="59"/>
      <c r="N26" s="59"/>
      <c r="O26" s="59"/>
      <c r="P26" s="59"/>
      <c r="Q26" s="59"/>
      <c r="R26" s="59"/>
      <c r="S26" s="59"/>
      <c r="T26" s="59"/>
      <c r="U26" s="59"/>
      <c r="V26" s="59"/>
      <c r="W26" s="59"/>
    </row>
    <row r="27" spans="1:23" ht="27.95" customHeight="1">
      <c r="A27" s="67" t="str">
        <f>HYPERLINK("https://social-rights-balkan.org/wp-content/uploads/Handbook_2030-Agenda-in-my-Municipality-4.pdf","Agenda 2030 in My Municipality ")</f>
        <v xml:space="preserve">Agenda 2030 in My Municipality </v>
      </c>
      <c r="B27" s="63" t="s">
        <v>49</v>
      </c>
      <c r="C27" s="63" t="s">
        <v>176</v>
      </c>
      <c r="D27" s="62" t="s">
        <v>12</v>
      </c>
      <c r="E27" s="63"/>
      <c r="F27" s="63"/>
      <c r="G27" s="63"/>
      <c r="H27" s="63"/>
      <c r="I27" s="63" t="s">
        <v>177</v>
      </c>
      <c r="J27" s="67" t="s">
        <v>178</v>
      </c>
      <c r="K27" s="68"/>
      <c r="L27" s="63"/>
      <c r="M27" s="63"/>
      <c r="N27" s="63"/>
      <c r="O27" s="63"/>
      <c r="P27" s="63"/>
      <c r="Q27" s="63"/>
      <c r="R27" s="63"/>
      <c r="S27" s="63"/>
      <c r="T27" s="63"/>
      <c r="U27" s="63"/>
      <c r="V27" s="63"/>
      <c r="W27" s="63"/>
    </row>
    <row r="28" spans="1:23" ht="27.95" customHeight="1">
      <c r="A28" s="66" t="str">
        <f>HYPERLINK("https://www.metropolis.org/sites/default/files/resources/Solutions-for-and-by-cities.pdf","Solutions for and by cities ")</f>
        <v xml:space="preserve">Solutions for and by cities </v>
      </c>
      <c r="B28" s="59" t="s">
        <v>179</v>
      </c>
      <c r="C28" s="59" t="s">
        <v>180</v>
      </c>
      <c r="D28" s="59" t="s">
        <v>12</v>
      </c>
      <c r="E28" s="59"/>
      <c r="F28" s="59"/>
      <c r="G28" s="59"/>
      <c r="H28" s="59"/>
      <c r="I28" s="59"/>
      <c r="J28" s="66" t="s">
        <v>181</v>
      </c>
      <c r="K28" s="69"/>
      <c r="L28" s="59"/>
      <c r="M28" s="59"/>
      <c r="N28" s="59"/>
      <c r="O28" s="59"/>
      <c r="P28" s="59"/>
      <c r="Q28" s="59"/>
      <c r="R28" s="59"/>
      <c r="S28" s="59"/>
      <c r="T28" s="59"/>
      <c r="U28" s="59"/>
      <c r="V28" s="59"/>
      <c r="W28" s="59"/>
    </row>
    <row r="29" spans="1:23" ht="27.95" customHeight="1">
      <c r="A29" s="67" t="s">
        <v>182</v>
      </c>
      <c r="B29" s="63" t="s">
        <v>173</v>
      </c>
      <c r="C29" s="63" t="s">
        <v>183</v>
      </c>
      <c r="D29" s="62" t="s">
        <v>12</v>
      </c>
      <c r="E29" s="63"/>
      <c r="F29" s="63"/>
      <c r="G29" s="63"/>
      <c r="H29" s="63"/>
      <c r="I29" s="63"/>
      <c r="J29" s="67" t="s">
        <v>184</v>
      </c>
      <c r="K29" s="63"/>
      <c r="L29" s="63"/>
      <c r="M29" s="63"/>
      <c r="N29" s="63"/>
      <c r="O29" s="63"/>
      <c r="P29" s="63"/>
      <c r="Q29" s="63"/>
      <c r="R29" s="63"/>
      <c r="S29" s="63"/>
      <c r="T29" s="63"/>
      <c r="U29" s="63"/>
      <c r="V29" s="63"/>
      <c r="W29" s="63"/>
    </row>
    <row r="30" spans="1:23" ht="27.95" customHeight="1">
      <c r="A30" s="66" t="str">
        <f>HYPERLINK("https://sustainabledevelopment.un.org/content/documents/20872VNR_hanbook_2019_Edition_v4.pdf","Handbook for preparation of Voluntary National Review")</f>
        <v>Handbook for preparation of Voluntary National Review</v>
      </c>
      <c r="B30" s="59" t="s">
        <v>185</v>
      </c>
      <c r="C30" s="59" t="s">
        <v>186</v>
      </c>
      <c r="D30" s="59" t="s">
        <v>12</v>
      </c>
      <c r="E30" s="59"/>
      <c r="F30" s="59" t="s">
        <v>24</v>
      </c>
      <c r="G30" s="59"/>
      <c r="H30" s="59"/>
      <c r="I30" s="59"/>
      <c r="J30" s="66" t="s">
        <v>187</v>
      </c>
      <c r="K30" s="66" t="s">
        <v>188</v>
      </c>
      <c r="L30" s="59"/>
      <c r="M30" s="59"/>
      <c r="N30" s="59"/>
      <c r="O30" s="59"/>
      <c r="P30" s="59"/>
      <c r="Q30" s="59"/>
      <c r="R30" s="59"/>
      <c r="S30" s="59"/>
      <c r="T30" s="59"/>
      <c r="U30" s="59"/>
      <c r="V30" s="59"/>
      <c r="W30" s="59"/>
    </row>
    <row r="31" spans="1:23" ht="27.95" customHeight="1">
      <c r="A31" s="67" t="s">
        <v>189</v>
      </c>
      <c r="B31" s="63" t="s">
        <v>149</v>
      </c>
      <c r="C31" s="63" t="s">
        <v>190</v>
      </c>
      <c r="D31" s="62" t="s">
        <v>12</v>
      </c>
      <c r="E31" s="63"/>
      <c r="F31" s="63"/>
      <c r="G31" s="63"/>
      <c r="H31" s="63"/>
      <c r="I31" s="63" t="s">
        <v>191</v>
      </c>
      <c r="J31" s="63"/>
      <c r="K31" s="63"/>
      <c r="L31" s="63"/>
      <c r="M31" s="63"/>
      <c r="N31" s="63"/>
      <c r="O31" s="63"/>
      <c r="P31" s="63"/>
      <c r="Q31" s="63"/>
      <c r="R31" s="63"/>
      <c r="S31" s="63"/>
      <c r="T31" s="63"/>
      <c r="U31" s="63"/>
      <c r="V31" s="63"/>
      <c r="W31" s="63"/>
    </row>
    <row r="32" spans="1:23" ht="27.95" customHeight="1">
      <c r="A32" s="66" t="str">
        <f>HYPERLINK("http://platforma-dev.eu/wp-content/uploads/2017/03/CPMR-PLATFORMA-multi-stakeholder-partnerships-EN.pdf","Decentralised cooperation to achieve the 2030 Agenda Towards a new generation of multi-stakeholder partnerships
")</f>
        <v xml:space="preserve">Decentralised cooperation to achieve the 2030 Agenda Towards a new generation of multi-stakeholder partnerships
</v>
      </c>
      <c r="B32" s="59" t="s">
        <v>53</v>
      </c>
      <c r="C32" s="59" t="s">
        <v>192</v>
      </c>
      <c r="D32" s="59" t="s">
        <v>12</v>
      </c>
      <c r="E32" s="59"/>
      <c r="F32" s="59" t="s">
        <v>193</v>
      </c>
      <c r="G32" s="59"/>
      <c r="H32" s="59"/>
      <c r="I32" s="59"/>
      <c r="J32" s="66" t="s">
        <v>194</v>
      </c>
      <c r="K32" s="66" t="s">
        <v>195</v>
      </c>
      <c r="L32" s="59"/>
      <c r="M32" s="59"/>
      <c r="N32" s="59"/>
      <c r="O32" s="59"/>
      <c r="P32" s="59"/>
      <c r="Q32" s="59"/>
      <c r="R32" s="59"/>
      <c r="S32" s="59"/>
      <c r="T32" s="59"/>
      <c r="U32" s="59"/>
      <c r="V32" s="59"/>
      <c r="W32" s="59"/>
    </row>
    <row r="33" spans="1:23" ht="27.95" customHeight="1">
      <c r="A33" s="67" t="str">
        <f>HYPERLINK("https://www.unece.org/fileadmin/DAM/hlm/documents/Publications/U4SSC_Deliverable-Connecting-Cities-and-Communities.pdf","Connecting cities and communities with the Sustainable Development Goals")</f>
        <v>Connecting cities and communities with the Sustainable Development Goals</v>
      </c>
      <c r="B33" s="63" t="s">
        <v>170</v>
      </c>
      <c r="C33" s="63" t="s">
        <v>196</v>
      </c>
      <c r="D33" s="62" t="s">
        <v>12</v>
      </c>
      <c r="E33" s="63"/>
      <c r="F33" s="63"/>
      <c r="G33" s="63"/>
      <c r="H33" s="63"/>
      <c r="I33" s="63"/>
      <c r="J33" s="67" t="s">
        <v>197</v>
      </c>
      <c r="K33" s="67" t="s">
        <v>199</v>
      </c>
      <c r="L33" s="63"/>
      <c r="M33" s="63"/>
      <c r="N33" s="63"/>
      <c r="O33" s="63"/>
      <c r="P33" s="63"/>
      <c r="Q33" s="63"/>
      <c r="R33" s="63"/>
      <c r="S33" s="63"/>
      <c r="T33" s="63"/>
      <c r="U33" s="63"/>
      <c r="V33" s="63"/>
      <c r="W33" s="63"/>
    </row>
    <row r="34" spans="1:23" ht="27.95" customHeight="1">
      <c r="A34" s="66" t="str">
        <f>HYPERLINK("https://www.learning.uclg.org/sites/default/files/documents/the_mandala_tool.pdf","Monitoring the Global Agenda in Municipalities: the Mandala Tool")</f>
        <v>Monitoring the Global Agenda in Municipalities: the Mandala Tool</v>
      </c>
      <c r="B34" s="59" t="s">
        <v>200</v>
      </c>
      <c r="C34" s="59" t="s">
        <v>201</v>
      </c>
      <c r="D34" s="59" t="s">
        <v>12</v>
      </c>
      <c r="E34" s="59" t="s">
        <v>19</v>
      </c>
      <c r="F34" s="59" t="s">
        <v>34</v>
      </c>
      <c r="G34" s="59"/>
      <c r="H34" s="59"/>
      <c r="I34" s="59"/>
      <c r="J34" s="66" t="s">
        <v>202</v>
      </c>
      <c r="K34" s="59"/>
      <c r="L34" s="59"/>
      <c r="M34" s="59"/>
      <c r="N34" s="59"/>
      <c r="O34" s="59"/>
      <c r="P34" s="59"/>
      <c r="Q34" s="59"/>
      <c r="R34" s="59"/>
      <c r="S34" s="59"/>
      <c r="T34" s="59"/>
      <c r="U34" s="59"/>
      <c r="V34" s="59"/>
      <c r="W34" s="59"/>
    </row>
    <row r="35" spans="1:23" ht="27.95" customHeight="1">
      <c r="A35" s="67" t="str">
        <f>HYPERLINK("https://www.learning.uclg.org/sites/default/files/documents/the_sdgs_in_the_municipal_map_0.pdf","The Sustainable Development Goal - SDGs in the municipal map")</f>
        <v>The Sustainable Development Goal - SDGs in the municipal map</v>
      </c>
      <c r="B35" s="63" t="s">
        <v>200</v>
      </c>
      <c r="C35" s="63" t="s">
        <v>203</v>
      </c>
      <c r="D35" s="62" t="s">
        <v>12</v>
      </c>
      <c r="E35" s="63"/>
      <c r="F35" s="63" t="s">
        <v>34</v>
      </c>
      <c r="G35" s="63"/>
      <c r="H35" s="63"/>
      <c r="I35" s="63"/>
      <c r="J35" s="67" t="s">
        <v>204</v>
      </c>
      <c r="K35" s="63"/>
      <c r="L35" s="63"/>
      <c r="M35" s="63"/>
      <c r="N35" s="63"/>
      <c r="O35" s="63"/>
      <c r="P35" s="63"/>
      <c r="Q35" s="63"/>
      <c r="R35" s="63"/>
      <c r="S35" s="63"/>
      <c r="T35" s="63"/>
      <c r="U35" s="63"/>
      <c r="V35" s="63"/>
      <c r="W35" s="63"/>
    </row>
    <row r="36" spans="1:23" ht="27.95" customHeight="1">
      <c r="A36" s="66" t="s">
        <v>205</v>
      </c>
      <c r="B36" s="59" t="s">
        <v>206</v>
      </c>
      <c r="C36" s="59" t="s">
        <v>207</v>
      </c>
      <c r="D36" s="59" t="s">
        <v>12</v>
      </c>
      <c r="E36" s="59"/>
      <c r="F36" s="59" t="s">
        <v>20</v>
      </c>
      <c r="G36" s="59" t="s">
        <v>208</v>
      </c>
      <c r="H36" s="59"/>
      <c r="I36" s="59"/>
      <c r="J36" s="59"/>
      <c r="K36" s="66" t="s">
        <v>209</v>
      </c>
      <c r="L36" s="59"/>
      <c r="M36" s="59"/>
      <c r="N36" s="59"/>
      <c r="O36" s="59"/>
      <c r="P36" s="59"/>
      <c r="Q36" s="59"/>
      <c r="R36" s="59"/>
      <c r="S36" s="59"/>
      <c r="T36" s="59"/>
      <c r="U36" s="59"/>
      <c r="V36" s="59"/>
      <c r="W36" s="59"/>
    </row>
    <row r="37" spans="1:23" ht="27.95" customHeight="1">
      <c r="A37" s="61" t="str">
        <f>HYPERLINK("https://sustainabledevelopment.un.org/content/documents/20872VNR_hanbook_2019_Edition_v2.pdf","Handbook for preparation of voluntary national reviews")</f>
        <v>Handbook for preparation of voluntary national reviews</v>
      </c>
      <c r="B37" s="63" t="s">
        <v>210</v>
      </c>
      <c r="C37" s="63" t="s">
        <v>211</v>
      </c>
      <c r="D37" s="62" t="s">
        <v>12</v>
      </c>
      <c r="E37" s="63" t="s">
        <v>19</v>
      </c>
      <c r="F37" s="63"/>
      <c r="G37" s="63" t="s">
        <v>208</v>
      </c>
      <c r="H37" s="63" t="s">
        <v>212</v>
      </c>
      <c r="I37" s="63" t="s">
        <v>213</v>
      </c>
      <c r="J37" s="67" t="s">
        <v>214</v>
      </c>
      <c r="K37" s="63"/>
      <c r="L37" s="63"/>
      <c r="M37" s="63"/>
      <c r="N37" s="63"/>
      <c r="O37" s="63"/>
      <c r="P37" s="63"/>
      <c r="Q37" s="63"/>
      <c r="R37" s="63"/>
      <c r="S37" s="63"/>
      <c r="T37" s="63"/>
      <c r="U37" s="63"/>
      <c r="V37" s="63"/>
      <c r="W37" s="63"/>
    </row>
    <row r="38" spans="1:23" ht="27.95" customHeight="1">
      <c r="A38" s="57" t="s">
        <v>215</v>
      </c>
      <c r="B38" s="59" t="s">
        <v>216</v>
      </c>
      <c r="C38" s="59" t="s">
        <v>217</v>
      </c>
      <c r="D38" s="59" t="s">
        <v>12</v>
      </c>
      <c r="E38" s="59" t="s">
        <v>218</v>
      </c>
      <c r="F38" s="59"/>
      <c r="G38" s="59"/>
      <c r="H38" s="59"/>
      <c r="I38" s="59"/>
      <c r="J38" s="66" t="s">
        <v>219</v>
      </c>
      <c r="K38" s="59"/>
      <c r="L38" s="59"/>
      <c r="M38" s="59"/>
      <c r="N38" s="59"/>
      <c r="O38" s="59"/>
      <c r="P38" s="59"/>
      <c r="Q38" s="59"/>
      <c r="R38" s="59"/>
      <c r="S38" s="59"/>
      <c r="T38" s="59"/>
      <c r="U38" s="59"/>
      <c r="V38" s="59"/>
      <c r="W38" s="59"/>
    </row>
    <row r="39" spans="1:23" ht="27.95" customHeight="1">
      <c r="A39" s="61" t="s">
        <v>220</v>
      </c>
      <c r="B39" s="62" t="s">
        <v>221</v>
      </c>
      <c r="C39" s="62" t="s">
        <v>222</v>
      </c>
      <c r="D39" s="62" t="s">
        <v>12</v>
      </c>
      <c r="E39" s="62" t="s">
        <v>40</v>
      </c>
      <c r="F39" s="62" t="s">
        <v>14</v>
      </c>
      <c r="G39" s="62" t="s">
        <v>223</v>
      </c>
      <c r="H39" s="62" t="s">
        <v>212</v>
      </c>
      <c r="I39" s="62" t="s">
        <v>224</v>
      </c>
      <c r="J39" s="70" t="s">
        <v>225</v>
      </c>
      <c r="K39" s="63"/>
      <c r="L39" s="63"/>
      <c r="M39" s="63"/>
      <c r="N39" s="63"/>
      <c r="O39" s="63"/>
      <c r="P39" s="63"/>
      <c r="Q39" s="63"/>
      <c r="R39" s="63"/>
      <c r="S39" s="63"/>
      <c r="T39" s="63"/>
      <c r="U39" s="63"/>
      <c r="V39" s="63"/>
      <c r="W39" s="63"/>
    </row>
    <row r="40" spans="1:23" ht="27.95" customHeight="1">
      <c r="A40" s="52" t="s">
        <v>226</v>
      </c>
      <c r="B40" s="53" t="s">
        <v>227</v>
      </c>
      <c r="C40" s="53" t="s">
        <v>228</v>
      </c>
      <c r="D40" s="53" t="s">
        <v>12</v>
      </c>
      <c r="E40" s="53" t="s">
        <v>13</v>
      </c>
      <c r="F40" s="53" t="s">
        <v>229</v>
      </c>
      <c r="G40" s="53" t="s">
        <v>100</v>
      </c>
      <c r="H40" s="53" t="s">
        <v>212</v>
      </c>
      <c r="I40" s="53"/>
      <c r="J40" s="52" t="s">
        <v>230</v>
      </c>
      <c r="K40" s="54"/>
      <c r="L40" s="54"/>
      <c r="M40" s="54"/>
      <c r="N40" s="54"/>
      <c r="O40" s="54"/>
      <c r="P40" s="54"/>
      <c r="Q40" s="54"/>
      <c r="R40" s="54"/>
      <c r="S40" s="54"/>
      <c r="T40" s="54"/>
      <c r="U40" s="54"/>
      <c r="V40" s="54"/>
      <c r="W40" s="54"/>
    </row>
    <row r="41" spans="1:23" ht="27.95" customHeight="1">
      <c r="A41" s="71" t="s">
        <v>231</v>
      </c>
      <c r="B41" s="72" t="s">
        <v>232</v>
      </c>
      <c r="C41" s="72" t="s">
        <v>233</v>
      </c>
      <c r="D41" s="72" t="s">
        <v>234</v>
      </c>
      <c r="E41" s="72" t="s">
        <v>13</v>
      </c>
      <c r="F41" s="72" t="s">
        <v>229</v>
      </c>
      <c r="G41" s="72" t="s">
        <v>100</v>
      </c>
      <c r="H41" s="72" t="s">
        <v>235</v>
      </c>
      <c r="I41" s="72"/>
      <c r="J41" s="71" t="s">
        <v>236</v>
      </c>
      <c r="K41" s="73"/>
      <c r="L41" s="73"/>
      <c r="M41" s="73"/>
      <c r="N41" s="73"/>
      <c r="O41" s="73"/>
      <c r="P41" s="73"/>
      <c r="Q41" s="73"/>
      <c r="R41" s="73"/>
      <c r="S41" s="73"/>
      <c r="T41" s="73"/>
      <c r="U41" s="73"/>
      <c r="V41" s="73"/>
      <c r="W41" s="73"/>
    </row>
    <row r="42" spans="1:23" ht="27.95" customHeight="1">
      <c r="A42" s="57" t="s">
        <v>237</v>
      </c>
      <c r="B42" s="59" t="s">
        <v>238</v>
      </c>
      <c r="C42" s="59" t="s">
        <v>239</v>
      </c>
      <c r="D42" s="59" t="s">
        <v>12</v>
      </c>
      <c r="E42" s="59"/>
      <c r="F42" s="59"/>
      <c r="G42" s="59"/>
      <c r="H42" s="59"/>
      <c r="I42" s="59"/>
      <c r="J42" s="66" t="s">
        <v>240</v>
      </c>
      <c r="K42" s="59"/>
      <c r="L42" s="59"/>
      <c r="M42" s="59"/>
      <c r="N42" s="59"/>
      <c r="O42" s="59"/>
      <c r="P42" s="59"/>
      <c r="Q42" s="59"/>
      <c r="R42" s="59"/>
      <c r="S42" s="59"/>
      <c r="T42" s="59"/>
      <c r="U42" s="59"/>
      <c r="V42" s="59"/>
      <c r="W42" s="59"/>
    </row>
    <row r="43" spans="1:23" ht="27.95" customHeight="1">
      <c r="A43" s="71" t="s">
        <v>241</v>
      </c>
      <c r="B43" s="72" t="s">
        <v>242</v>
      </c>
      <c r="C43" s="72" t="s">
        <v>243</v>
      </c>
      <c r="D43" s="72" t="s">
        <v>234</v>
      </c>
      <c r="E43" s="72" t="s">
        <v>13</v>
      </c>
      <c r="F43" s="72" t="s">
        <v>244</v>
      </c>
      <c r="G43" s="72" t="s">
        <v>245</v>
      </c>
      <c r="H43" s="72" t="s">
        <v>212</v>
      </c>
      <c r="I43" s="72" t="s">
        <v>246</v>
      </c>
      <c r="J43" s="71" t="s">
        <v>247</v>
      </c>
      <c r="K43" s="73"/>
      <c r="L43" s="73"/>
      <c r="M43" s="73"/>
      <c r="N43" s="73"/>
      <c r="O43" s="73"/>
      <c r="P43" s="73"/>
      <c r="Q43" s="73"/>
      <c r="R43" s="73"/>
      <c r="S43" s="73"/>
      <c r="T43" s="73"/>
      <c r="U43" s="73"/>
      <c r="V43" s="73"/>
      <c r="W43" s="73"/>
    </row>
    <row r="44" spans="1:23" ht="27.95" customHeight="1">
      <c r="A44" s="52" t="s">
        <v>248</v>
      </c>
      <c r="B44" s="53" t="s">
        <v>249</v>
      </c>
      <c r="C44" s="53" t="s">
        <v>250</v>
      </c>
      <c r="D44" s="53" t="s">
        <v>12</v>
      </c>
      <c r="E44" s="53" t="s">
        <v>13</v>
      </c>
      <c r="F44" s="53" t="s">
        <v>251</v>
      </c>
      <c r="G44" s="53" t="s">
        <v>61</v>
      </c>
      <c r="H44" s="53" t="s">
        <v>212</v>
      </c>
      <c r="I44" s="53" t="s">
        <v>252</v>
      </c>
      <c r="J44" s="52" t="s">
        <v>253</v>
      </c>
      <c r="K44" s="54"/>
      <c r="L44" s="54"/>
      <c r="M44" s="54"/>
      <c r="N44" s="54"/>
      <c r="O44" s="54"/>
      <c r="P44" s="54"/>
      <c r="Q44" s="54"/>
      <c r="R44" s="54"/>
      <c r="S44" s="54"/>
      <c r="T44" s="54"/>
      <c r="U44" s="54"/>
      <c r="V44" s="54"/>
      <c r="W44" s="54"/>
    </row>
    <row r="45" spans="1:23" ht="27.95" customHeight="1">
      <c r="A45" s="61" t="s">
        <v>254</v>
      </c>
      <c r="B45" s="63" t="s">
        <v>255</v>
      </c>
      <c r="C45" s="63" t="s">
        <v>256</v>
      </c>
      <c r="D45" s="62" t="s">
        <v>12</v>
      </c>
      <c r="E45" s="63" t="s">
        <v>19</v>
      </c>
      <c r="F45" s="63" t="s">
        <v>257</v>
      </c>
      <c r="G45" s="63" t="s">
        <v>258</v>
      </c>
      <c r="H45" s="63"/>
      <c r="I45" s="63"/>
      <c r="J45" s="63" t="s">
        <v>259</v>
      </c>
      <c r="K45" s="63"/>
      <c r="L45" s="63"/>
      <c r="M45" s="63"/>
      <c r="N45" s="63"/>
      <c r="O45" s="63"/>
      <c r="P45" s="63"/>
      <c r="Q45" s="63"/>
      <c r="R45" s="63"/>
      <c r="S45" s="63"/>
      <c r="T45" s="63"/>
      <c r="U45" s="63"/>
      <c r="V45" s="63"/>
      <c r="W45" s="63"/>
    </row>
    <row r="46" spans="1:23" ht="27.95" customHeight="1">
      <c r="A46" s="57" t="s">
        <v>260</v>
      </c>
      <c r="B46" s="59" t="s">
        <v>227</v>
      </c>
      <c r="C46" s="59" t="s">
        <v>261</v>
      </c>
      <c r="D46" s="59" t="s">
        <v>12</v>
      </c>
      <c r="E46" s="59"/>
      <c r="F46" s="59"/>
      <c r="G46" s="59"/>
      <c r="H46" s="59"/>
      <c r="I46" s="59"/>
      <c r="J46" s="59"/>
      <c r="K46" s="66" t="s">
        <v>262</v>
      </c>
      <c r="L46" s="59"/>
      <c r="M46" s="59"/>
      <c r="N46" s="59"/>
      <c r="O46" s="59"/>
      <c r="P46" s="59"/>
      <c r="Q46" s="59"/>
      <c r="R46" s="59"/>
      <c r="S46" s="59"/>
      <c r="T46" s="59"/>
      <c r="U46" s="59"/>
      <c r="V46" s="59"/>
      <c r="W46" s="59"/>
    </row>
    <row r="47" spans="1:23" ht="27.95" customHeight="1">
      <c r="A47" s="67" t="str">
        <f>HYPERLINK("https://www.uclg.org/sites/default/files/localization_targets_indicator_web.pdf","How to localize targets and indicators of the post-2015 Agenda ")</f>
        <v xml:space="preserve">How to localize targets and indicators of the post-2015 Agenda </v>
      </c>
      <c r="B47" s="63" t="s">
        <v>200</v>
      </c>
      <c r="C47" s="63" t="s">
        <v>263</v>
      </c>
      <c r="D47" s="62" t="s">
        <v>12</v>
      </c>
      <c r="E47" s="63"/>
      <c r="F47" s="63"/>
      <c r="G47" s="63"/>
      <c r="H47" s="63"/>
      <c r="I47" s="63" t="s">
        <v>264</v>
      </c>
      <c r="J47" s="63"/>
      <c r="K47" s="63"/>
      <c r="L47" s="63"/>
      <c r="M47" s="63"/>
      <c r="N47" s="63"/>
      <c r="O47" s="63"/>
      <c r="P47" s="63"/>
      <c r="Q47" s="63"/>
      <c r="R47" s="63"/>
      <c r="S47" s="63"/>
      <c r="T47" s="63"/>
      <c r="U47" s="63"/>
      <c r="V47" s="63"/>
      <c r="W47" s="63"/>
    </row>
    <row r="48" spans="1:23" ht="27.95" customHeight="1">
      <c r="A48" s="66" t="s">
        <v>265</v>
      </c>
      <c r="B48" s="59" t="s">
        <v>266</v>
      </c>
      <c r="C48" s="59" t="s">
        <v>267</v>
      </c>
      <c r="D48" s="59" t="s">
        <v>12</v>
      </c>
      <c r="E48" s="59"/>
      <c r="F48" s="59"/>
      <c r="G48" s="59"/>
      <c r="H48" s="59"/>
      <c r="I48" s="59" t="s">
        <v>268</v>
      </c>
      <c r="J48" s="59"/>
      <c r="K48" s="59"/>
      <c r="L48" s="59"/>
      <c r="M48" s="59"/>
      <c r="N48" s="59"/>
      <c r="O48" s="59"/>
      <c r="P48" s="59"/>
      <c r="Q48" s="59"/>
      <c r="R48" s="59"/>
      <c r="S48" s="59"/>
      <c r="T48" s="59"/>
      <c r="U48" s="59"/>
      <c r="V48" s="59"/>
      <c r="W48" s="59"/>
    </row>
    <row r="49" spans="1:23" ht="27.95" customHeight="1">
      <c r="A49" s="67" t="str">
        <f>HYPERLINK("https://www.partnerschaften2030.de/wp-content/uploads/2018/10/Multi-stakeholder-partnerships-in-the-context-of-Agenda-2030.pdf","Multi-stakeholder partnerships in the context of Agenda 2030 - A practice-based analysis of potential benefits, challenges and success factors")</f>
        <v>Multi-stakeholder partnerships in the context of Agenda 2030 - A practice-based analysis of potential benefits, challenges and success factors</v>
      </c>
      <c r="B49" s="63" t="s">
        <v>269</v>
      </c>
      <c r="C49" s="63" t="s">
        <v>270</v>
      </c>
      <c r="D49" s="62" t="s">
        <v>12</v>
      </c>
      <c r="E49" s="63"/>
      <c r="F49" s="63"/>
      <c r="G49" s="63"/>
      <c r="H49" s="63"/>
      <c r="I49" s="63"/>
      <c r="J49" s="63"/>
      <c r="K49" s="63"/>
      <c r="L49" s="63"/>
      <c r="M49" s="63"/>
      <c r="N49" s="63"/>
      <c r="O49" s="63"/>
      <c r="P49" s="63"/>
      <c r="Q49" s="63"/>
      <c r="R49" s="63"/>
      <c r="S49" s="63"/>
      <c r="T49" s="63"/>
      <c r="U49" s="63"/>
      <c r="V49" s="63"/>
      <c r="W49" s="63"/>
    </row>
    <row r="50" spans="1:23" ht="27.95" customHeight="1">
      <c r="A50" s="66" t="str">
        <f>HYPERLINK("https://www.iges.or.jp/en/sdgs/vlr/index.html","VLR Lab ")</f>
        <v xml:space="preserve">VLR Lab </v>
      </c>
      <c r="B50" s="59" t="s">
        <v>271</v>
      </c>
      <c r="C50" s="59" t="s">
        <v>272</v>
      </c>
      <c r="D50" s="59" t="s">
        <v>12</v>
      </c>
      <c r="E50" s="59"/>
      <c r="F50" s="59"/>
      <c r="G50" s="59"/>
      <c r="H50" s="59"/>
      <c r="I50" s="59"/>
      <c r="J50" s="59"/>
      <c r="K50" s="66" t="s">
        <v>273</v>
      </c>
      <c r="L50" s="59"/>
      <c r="M50" s="59"/>
      <c r="N50" s="59"/>
      <c r="O50" s="59"/>
      <c r="P50" s="59"/>
      <c r="Q50" s="59"/>
      <c r="R50" s="59"/>
      <c r="S50" s="59"/>
      <c r="T50" s="59"/>
      <c r="U50" s="59"/>
      <c r="V50" s="59"/>
      <c r="W50" s="59"/>
    </row>
    <row r="51" spans="1:23" ht="27.95" customHeight="1">
      <c r="A51" s="67" t="str">
        <f>HYPERLINK("https://www.hel.fi/static/helsinki/julkaisut/helsinki-sdg-reporting-part-1.pdf","Helink - SDG - First Part of the City-level Implementation Reporting")</f>
        <v>Helink - SDG - First Part of the City-level Implementation Reporting</v>
      </c>
      <c r="B51" s="63" t="s">
        <v>274</v>
      </c>
      <c r="C51" s="63" t="s">
        <v>275</v>
      </c>
      <c r="D51" s="62" t="s">
        <v>12</v>
      </c>
      <c r="E51" s="63"/>
      <c r="F51" s="63"/>
      <c r="G51" s="63"/>
      <c r="H51" s="63"/>
      <c r="I51" s="63"/>
      <c r="J51" s="63"/>
      <c r="K51" s="63"/>
      <c r="L51" s="63"/>
      <c r="M51" s="63"/>
      <c r="N51" s="63"/>
      <c r="O51" s="63"/>
      <c r="P51" s="63"/>
      <c r="Q51" s="63"/>
      <c r="R51" s="63"/>
      <c r="S51" s="63"/>
      <c r="T51" s="63"/>
      <c r="U51" s="63"/>
      <c r="V51" s="63"/>
      <c r="W51" s="63"/>
    </row>
    <row r="52" spans="1:23" ht="27.95" customHeight="1">
      <c r="A52" s="66" t="str">
        <f>HYPERLINK("https://www.localizingthesdgs.org/library/view/608","Guide to Incorporate the Approach of the 2030 Agenda in the Preparation of State and Municipal Development Plans
")</f>
        <v xml:space="preserve">Guide to Incorporate the Approach of the 2030 Agenda in the Preparation of State and Municipal Development Plans
</v>
      </c>
      <c r="B52" s="59" t="s">
        <v>276</v>
      </c>
      <c r="C52" s="59" t="s">
        <v>277</v>
      </c>
      <c r="D52" s="59" t="s">
        <v>12</v>
      </c>
      <c r="E52" s="59"/>
      <c r="F52" s="59"/>
      <c r="G52" s="59"/>
      <c r="H52" s="59"/>
      <c r="I52" s="59"/>
      <c r="J52" s="59"/>
      <c r="K52" s="59"/>
      <c r="L52" s="59"/>
      <c r="M52" s="59"/>
      <c r="N52" s="59"/>
      <c r="O52" s="59"/>
      <c r="P52" s="59"/>
      <c r="Q52" s="59"/>
      <c r="R52" s="59"/>
      <c r="S52" s="59"/>
      <c r="T52" s="59"/>
      <c r="U52" s="59"/>
      <c r="V52" s="59"/>
      <c r="W52" s="59"/>
    </row>
    <row r="53" spans="1:23" ht="27.95" customHeight="1">
      <c r="A53" s="74" t="str">
        <f>HYPERLINK("http://www.data4sdgs.org ","Data for SDG")</f>
        <v>Data for SDG</v>
      </c>
      <c r="B53" s="73" t="s">
        <v>170</v>
      </c>
      <c r="C53" s="73" t="s">
        <v>278</v>
      </c>
      <c r="D53" s="62" t="s">
        <v>12</v>
      </c>
      <c r="E53" s="73" t="s">
        <v>13</v>
      </c>
      <c r="F53" s="73" t="s">
        <v>20</v>
      </c>
      <c r="G53" s="73"/>
      <c r="H53" s="73" t="s">
        <v>279</v>
      </c>
      <c r="I53" s="73" t="s">
        <v>280</v>
      </c>
      <c r="J53" s="73"/>
      <c r="K53" s="73"/>
      <c r="L53" s="73"/>
      <c r="M53" s="73"/>
      <c r="N53" s="73"/>
      <c r="O53" s="73"/>
      <c r="P53" s="73"/>
      <c r="Q53" s="73"/>
      <c r="R53" s="73"/>
      <c r="S53" s="73"/>
      <c r="T53" s="73"/>
      <c r="U53" s="73"/>
      <c r="V53" s="73"/>
      <c r="W53" s="73"/>
    </row>
    <row r="54" spans="1:23" ht="27.95" customHeight="1">
      <c r="A54" s="66" t="str">
        <f>HYPERLINK("https://www.localizingthesdgs.org/library/view/332","
Guide to the Integration of Sustainable Development Goals in Brazilian Municipalities")</f>
        <v xml:space="preserve">
Guide to the Integration of Sustainable Development Goals in Brazilian Municipalities</v>
      </c>
      <c r="B54" s="59" t="s">
        <v>281</v>
      </c>
      <c r="C54" s="59" t="s">
        <v>282</v>
      </c>
      <c r="D54" s="59" t="s">
        <v>12</v>
      </c>
      <c r="E54" s="59"/>
      <c r="F54" s="59"/>
      <c r="G54" s="59"/>
      <c r="H54" s="59"/>
      <c r="I54" s="59"/>
      <c r="J54" s="59"/>
      <c r="K54" s="59"/>
      <c r="L54" s="59"/>
      <c r="M54" s="59"/>
      <c r="N54" s="59"/>
      <c r="O54" s="59"/>
      <c r="P54" s="59"/>
      <c r="Q54" s="59"/>
      <c r="R54" s="59"/>
      <c r="S54" s="59"/>
      <c r="T54" s="59"/>
      <c r="U54" s="59"/>
      <c r="V54" s="59"/>
      <c r="W54" s="59"/>
    </row>
    <row r="55" spans="1:23" ht="27.95" customHeight="1">
      <c r="A55" s="67" t="str">
        <f>HYPERLINK("https://resourcecentre.c40.org","C40 Resource Center ")</f>
        <v xml:space="preserve">C40 Resource Center </v>
      </c>
      <c r="B55" s="63" t="s">
        <v>283</v>
      </c>
      <c r="C55" s="63" t="s">
        <v>284</v>
      </c>
      <c r="D55" s="63" t="s">
        <v>1235</v>
      </c>
      <c r="E55" s="63"/>
      <c r="F55" s="63"/>
      <c r="G55" s="63"/>
      <c r="H55" s="63"/>
      <c r="I55" s="63"/>
      <c r="J55" s="63"/>
      <c r="K55" s="63"/>
      <c r="L55" s="63"/>
      <c r="M55" s="63"/>
      <c r="N55" s="63"/>
      <c r="O55" s="63"/>
      <c r="P55" s="63"/>
      <c r="Q55" s="63"/>
      <c r="R55" s="63"/>
      <c r="S55" s="63"/>
      <c r="T55" s="63"/>
      <c r="U55" s="63"/>
      <c r="V55" s="63"/>
      <c r="W55" s="63"/>
    </row>
    <row r="56" spans="1:23" ht="27.95" customHeight="1">
      <c r="A56" s="66" t="str">
        <f>HYPERLINK("https://s3.amazonaws.com/sustainabledevelopment.report/2019/2019_sustainable_development_report.pdf","Sustainable Development Report 2019 - Transformations to achieve the SDGs")</f>
        <v>Sustainable Development Report 2019 - Transformations to achieve the SDGs</v>
      </c>
      <c r="B56" s="59" t="s">
        <v>286</v>
      </c>
      <c r="C56" s="59" t="s">
        <v>287</v>
      </c>
      <c r="D56" s="62" t="s">
        <v>12</v>
      </c>
      <c r="E56" s="59" t="s">
        <v>40</v>
      </c>
      <c r="F56" s="59"/>
      <c r="G56" s="59"/>
      <c r="H56" s="59"/>
      <c r="I56" s="59"/>
      <c r="J56" s="66" t="s">
        <v>288</v>
      </c>
      <c r="K56" s="66" t="s">
        <v>289</v>
      </c>
      <c r="L56" s="59"/>
      <c r="M56" s="59"/>
      <c r="N56" s="59"/>
      <c r="O56" s="59"/>
      <c r="P56" s="59"/>
      <c r="Q56" s="59"/>
      <c r="R56" s="59"/>
      <c r="S56" s="59"/>
      <c r="T56" s="59"/>
      <c r="U56" s="59"/>
      <c r="V56" s="59"/>
      <c r="W56" s="59"/>
    </row>
    <row r="57" spans="1:23" ht="27.95" customHeight="1">
      <c r="A57" s="67" t="str">
        <f>HYPERLINK("https://www.popgrid.org","POPGRID - Data Collaborative ")</f>
        <v xml:space="preserve">POPGRID - Data Collaborative </v>
      </c>
      <c r="B57" s="63" t="s">
        <v>290</v>
      </c>
      <c r="C57" s="63" t="s">
        <v>291</v>
      </c>
      <c r="D57" s="62" t="s">
        <v>12</v>
      </c>
      <c r="E57" s="63"/>
      <c r="F57" s="63"/>
      <c r="G57" s="63"/>
      <c r="H57" s="63"/>
      <c r="I57" s="63"/>
      <c r="J57" s="67" t="s">
        <v>292</v>
      </c>
      <c r="K57" s="63"/>
      <c r="L57" s="63"/>
      <c r="M57" s="63"/>
      <c r="N57" s="63"/>
      <c r="O57" s="63"/>
      <c r="P57" s="63"/>
      <c r="Q57" s="63"/>
      <c r="R57" s="63"/>
      <c r="S57" s="63"/>
      <c r="T57" s="63"/>
      <c r="U57" s="63"/>
      <c r="V57" s="63"/>
      <c r="W57" s="63"/>
    </row>
    <row r="58" spans="1:23" ht="27.95" customHeight="1">
      <c r="A58" s="66" t="str">
        <f>HYPERLINK("https://urbanrurallinkages.files.wordpress.com/2019/07/url-gp.pdf","Guiding Principles for Urban-Rural Linkages to Advanced Integrated Territorial Development")</f>
        <v>Guiding Principles for Urban-Rural Linkages to Advanced Integrated Territorial Development</v>
      </c>
      <c r="B58" s="59" t="s">
        <v>293</v>
      </c>
      <c r="C58" s="59" t="s">
        <v>1170</v>
      </c>
      <c r="D58" s="59" t="s">
        <v>12</v>
      </c>
      <c r="E58" s="59" t="s">
        <v>19</v>
      </c>
      <c r="F58" s="59" t="s">
        <v>294</v>
      </c>
      <c r="G58" s="59" t="s">
        <v>208</v>
      </c>
      <c r="H58" s="59" t="s">
        <v>51</v>
      </c>
      <c r="I58" s="59" t="s">
        <v>295</v>
      </c>
      <c r="J58" s="66" t="s">
        <v>296</v>
      </c>
      <c r="K58" s="59"/>
      <c r="L58" s="59"/>
      <c r="M58" s="59"/>
      <c r="N58" s="59"/>
      <c r="O58" s="59"/>
      <c r="P58" s="59"/>
      <c r="Q58" s="59"/>
      <c r="R58" s="59"/>
      <c r="S58" s="59"/>
      <c r="T58" s="59"/>
      <c r="U58" s="59"/>
      <c r="V58" s="59"/>
      <c r="W58" s="59"/>
    </row>
    <row r="59" spans="1:23" ht="27.95" customHeight="1">
      <c r="A59" s="67" t="str">
        <f>HYPERLINK("https://www.giz.de/en/downloads_els/Spinning%20The%20Web_Interactive-mexico.pdf","Spinning the web – the co-benefit approachtoan integrated implementaiton of the 2030 Agenda and the Paris Agreement in Mexico")</f>
        <v>Spinning the web – the co-benefit approachtoan integrated implementaiton of the 2030 Agenda and the Paris Agreement in Mexico</v>
      </c>
      <c r="B59" s="63" t="s">
        <v>49</v>
      </c>
      <c r="C59" s="63" t="s">
        <v>297</v>
      </c>
      <c r="D59" s="62" t="s">
        <v>436</v>
      </c>
      <c r="E59" s="63"/>
      <c r="F59" s="63"/>
      <c r="G59" s="63"/>
      <c r="H59" s="63"/>
      <c r="I59" s="63"/>
      <c r="J59" s="67" t="s">
        <v>298</v>
      </c>
      <c r="K59" s="63"/>
      <c r="L59" s="63"/>
      <c r="M59" s="63"/>
      <c r="N59" s="63"/>
      <c r="O59" s="63"/>
      <c r="P59" s="63"/>
      <c r="Q59" s="63"/>
      <c r="R59" s="63"/>
      <c r="S59" s="63"/>
      <c r="T59" s="63"/>
      <c r="U59" s="63"/>
      <c r="V59" s="63"/>
      <c r="W59" s="63"/>
    </row>
    <row r="60" spans="1:23" ht="27.95" customHeight="1">
      <c r="A60" s="66" t="str">
        <f>HYPERLINK("https://www.iddri.org/sites/default/files/PDF/Publications/Catalogue%20Iddri/Etude/201807-ST0518-SDGs-budget-EN_1.pdf","Integrating SDGs into national budgetary processes")</f>
        <v>Integrating SDGs into national budgetary processes</v>
      </c>
      <c r="B60" s="59" t="s">
        <v>299</v>
      </c>
      <c r="C60" s="59" t="s">
        <v>300</v>
      </c>
      <c r="D60" s="59" t="s">
        <v>12</v>
      </c>
      <c r="E60" s="59"/>
      <c r="F60" s="59"/>
      <c r="G60" s="59"/>
      <c r="H60" s="59"/>
      <c r="I60" s="59"/>
      <c r="J60" s="66" t="s">
        <v>301</v>
      </c>
      <c r="K60" s="59"/>
      <c r="L60" s="59"/>
      <c r="M60" s="59"/>
      <c r="N60" s="59"/>
      <c r="O60" s="59"/>
      <c r="P60" s="59"/>
      <c r="Q60" s="59"/>
      <c r="R60" s="59"/>
      <c r="S60" s="59"/>
      <c r="T60" s="59"/>
      <c r="U60" s="59"/>
      <c r="V60" s="59"/>
      <c r="W60" s="59"/>
    </row>
    <row r="61" spans="1:23" ht="27.95" customHeight="1">
      <c r="A61" s="67" t="str">
        <f>HYPERLINK("https://www.bertelsmann-stiftung.de/de/publikationen/publikation/did/sdg-indikatoren-fuer-kommunen/","SDG Indikatoren für Kommunen ")</f>
        <v xml:space="preserve">SDG Indikatoren für Kommunen </v>
      </c>
      <c r="B61" s="63" t="s">
        <v>302</v>
      </c>
      <c r="C61" s="63" t="s">
        <v>303</v>
      </c>
      <c r="D61" s="127" t="s">
        <v>12</v>
      </c>
      <c r="E61" s="63"/>
      <c r="F61" s="63"/>
      <c r="G61" s="63"/>
      <c r="H61" s="63"/>
      <c r="I61" s="63" t="s">
        <v>304</v>
      </c>
      <c r="J61" s="67" t="s">
        <v>305</v>
      </c>
      <c r="K61" s="63" t="s">
        <v>306</v>
      </c>
      <c r="L61" s="63"/>
      <c r="M61" s="63"/>
      <c r="N61" s="63"/>
      <c r="O61" s="63"/>
      <c r="P61" s="63"/>
      <c r="Q61" s="63"/>
      <c r="R61" s="63"/>
      <c r="S61" s="63"/>
      <c r="T61" s="63"/>
      <c r="U61" s="63"/>
      <c r="V61" s="63"/>
      <c r="W61" s="63"/>
    </row>
    <row r="62" spans="1:23" ht="27.95" customHeight="1">
      <c r="A62" s="66" t="str">
        <f>HYPERLINK("http://www.nrg4sd.org/wp-content/uploads/2018/10/Localizing-the-SDGs_nrg4SD_Report.pdf","Localzing the SDGs - Regional Government Paving the Way
")</f>
        <v xml:space="preserve">Localzing the SDGs - Regional Government Paving the Way
</v>
      </c>
      <c r="B62" s="59" t="s">
        <v>307</v>
      </c>
      <c r="C62" s="59" t="s">
        <v>308</v>
      </c>
      <c r="D62" s="59" t="s">
        <v>12</v>
      </c>
      <c r="E62" s="59"/>
      <c r="F62" s="59"/>
      <c r="G62" s="59"/>
      <c r="H62" s="59"/>
      <c r="I62" s="59" t="s">
        <v>309</v>
      </c>
      <c r="J62" s="59"/>
      <c r="K62" s="59"/>
      <c r="L62" s="59"/>
      <c r="M62" s="59"/>
      <c r="N62" s="59"/>
      <c r="O62" s="59"/>
      <c r="P62" s="59"/>
      <c r="Q62" s="59"/>
      <c r="R62" s="59"/>
      <c r="S62" s="59"/>
      <c r="T62" s="59"/>
      <c r="U62" s="59"/>
      <c r="V62" s="59"/>
      <c r="W62" s="59"/>
    </row>
    <row r="63" spans="1:23" ht="27.95" customHeight="1">
      <c r="A63" s="67" t="str">
        <f>HYPERLINK("http://localizingthesdgs.org/library/290/Local-support-for-global-challenges.pdf","Local support for global challenges")</f>
        <v>Local support for global challenges</v>
      </c>
      <c r="B63" s="63" t="s">
        <v>310</v>
      </c>
      <c r="C63" s="63" t="s">
        <v>311</v>
      </c>
      <c r="D63" s="127" t="s">
        <v>12</v>
      </c>
      <c r="E63" s="63"/>
      <c r="F63" s="63"/>
      <c r="G63" s="63"/>
      <c r="H63" s="63"/>
      <c r="I63" s="63" t="s">
        <v>312</v>
      </c>
      <c r="J63" s="63"/>
      <c r="K63" s="63"/>
      <c r="L63" s="63"/>
      <c r="M63" s="63"/>
      <c r="N63" s="63"/>
      <c r="O63" s="63"/>
      <c r="P63" s="63"/>
      <c r="Q63" s="63"/>
      <c r="R63" s="63"/>
      <c r="S63" s="63"/>
      <c r="T63" s="63"/>
      <c r="U63" s="63"/>
      <c r="V63" s="63"/>
      <c r="W63" s="63"/>
    </row>
    <row r="64" spans="1:23" ht="27.95" customHeight="1">
      <c r="A64" s="66" t="str">
        <f>HYPERLINK("http://localizingthesdgs.org/library/253/Roadmap-for-localizing-SDGs-in-Asia-Pacific.pdf","Roadmap for Local Government in Localizing the SDGs        ")</f>
        <v xml:space="preserve">Roadmap for Local Government in Localizing the SDGs        </v>
      </c>
      <c r="B64" s="59" t="s">
        <v>200</v>
      </c>
      <c r="C64" s="59" t="s">
        <v>313</v>
      </c>
      <c r="D64" s="59" t="s">
        <v>12</v>
      </c>
      <c r="E64" s="59"/>
      <c r="F64" s="59"/>
      <c r="G64" s="59"/>
      <c r="H64" s="59"/>
      <c r="I64" s="59" t="s">
        <v>314</v>
      </c>
      <c r="J64" s="66" t="s">
        <v>315</v>
      </c>
      <c r="K64" s="66" t="s">
        <v>316</v>
      </c>
      <c r="L64" s="59"/>
      <c r="M64" s="59"/>
      <c r="N64" s="59"/>
      <c r="O64" s="59"/>
      <c r="P64" s="59"/>
      <c r="Q64" s="59"/>
      <c r="R64" s="59"/>
      <c r="S64" s="59"/>
      <c r="T64" s="59"/>
      <c r="U64" s="59"/>
      <c r="V64" s="59"/>
      <c r="W64" s="59"/>
    </row>
    <row r="65" spans="1:23" ht="27.95" customHeight="1">
      <c r="A65" s="63" t="s">
        <v>317</v>
      </c>
      <c r="B65" s="63" t="s">
        <v>1187</v>
      </c>
      <c r="C65" s="63" t="s">
        <v>319</v>
      </c>
      <c r="D65" s="63" t="s">
        <v>432</v>
      </c>
      <c r="E65" s="63"/>
      <c r="F65" s="63"/>
      <c r="G65" s="63"/>
      <c r="H65" s="63"/>
      <c r="I65" s="63" t="s">
        <v>321</v>
      </c>
      <c r="J65" s="63"/>
      <c r="K65" s="63"/>
      <c r="L65" s="63"/>
      <c r="M65" s="63"/>
      <c r="N65" s="63"/>
      <c r="O65" s="63"/>
      <c r="P65" s="63"/>
      <c r="Q65" s="63"/>
      <c r="R65" s="63"/>
      <c r="S65" s="63"/>
      <c r="T65" s="63"/>
      <c r="U65" s="63"/>
      <c r="V65" s="63"/>
      <c r="W65" s="63"/>
    </row>
    <row r="66" spans="1:23" ht="27.95" customHeight="1">
      <c r="A66" s="66" t="str">
        <f>HYPERLINK("http://sdgtoolkit.org","SDG Tookit ")</f>
        <v xml:space="preserve">SDG Tookit </v>
      </c>
      <c r="B66" s="59" t="s">
        <v>322</v>
      </c>
      <c r="C66" s="59" t="s">
        <v>323</v>
      </c>
      <c r="D66" s="59" t="s">
        <v>12</v>
      </c>
      <c r="E66" s="59"/>
      <c r="F66" s="59" t="s">
        <v>324</v>
      </c>
      <c r="G66" s="59"/>
      <c r="H66" s="59"/>
      <c r="I66" s="59" t="s">
        <v>325</v>
      </c>
      <c r="J66" s="59"/>
      <c r="K66" s="59"/>
      <c r="L66" s="59"/>
      <c r="M66" s="59"/>
      <c r="N66" s="59"/>
      <c r="O66" s="59"/>
      <c r="P66" s="59"/>
      <c r="Q66" s="59"/>
      <c r="R66" s="59"/>
      <c r="S66" s="59"/>
      <c r="T66" s="59"/>
      <c r="U66" s="59"/>
      <c r="V66" s="59"/>
      <c r="W66" s="59"/>
    </row>
    <row r="67" spans="1:23" ht="27.95" customHeight="1">
      <c r="A67" s="61" t="s">
        <v>326</v>
      </c>
      <c r="B67" s="62" t="s">
        <v>124</v>
      </c>
      <c r="C67" s="62" t="s">
        <v>327</v>
      </c>
      <c r="D67" s="63" t="s">
        <v>432</v>
      </c>
      <c r="E67" s="62" t="s">
        <v>328</v>
      </c>
      <c r="F67" s="63" t="s">
        <v>92</v>
      </c>
      <c r="G67" s="62" t="s">
        <v>329</v>
      </c>
      <c r="H67" s="63" t="s">
        <v>330</v>
      </c>
      <c r="I67" s="63" t="s">
        <v>331</v>
      </c>
      <c r="J67" s="61" t="s">
        <v>332</v>
      </c>
      <c r="K67" s="63"/>
      <c r="L67" s="63"/>
      <c r="M67" s="63"/>
      <c r="N67" s="63"/>
      <c r="O67" s="63"/>
      <c r="P67" s="63"/>
      <c r="Q67" s="63"/>
      <c r="R67" s="63"/>
      <c r="S67" s="63"/>
      <c r="T67" s="63"/>
      <c r="U67" s="63"/>
      <c r="V67" s="63"/>
      <c r="W67" s="63"/>
    </row>
    <row r="68" spans="1:23" ht="27.95" customHeight="1">
      <c r="A68" s="57" t="str">
        <f>HYPERLINK("https://blog.coursera.org/the-sdg-initiative/","SDG Initiative")</f>
        <v>SDG Initiative</v>
      </c>
      <c r="B68" s="60" t="s">
        <v>333</v>
      </c>
      <c r="C68" s="59" t="s">
        <v>334</v>
      </c>
      <c r="D68" s="64" t="s">
        <v>12</v>
      </c>
      <c r="E68" s="58" t="s">
        <v>151</v>
      </c>
      <c r="F68" s="58" t="s">
        <v>72</v>
      </c>
      <c r="G68" s="58" t="s">
        <v>151</v>
      </c>
      <c r="H68" s="59" t="s">
        <v>112</v>
      </c>
      <c r="I68" s="60" t="s">
        <v>335</v>
      </c>
      <c r="J68" s="57" t="s">
        <v>336</v>
      </c>
      <c r="K68" s="59"/>
      <c r="L68" s="59"/>
      <c r="M68" s="59"/>
      <c r="N68" s="59"/>
      <c r="O68" s="59"/>
      <c r="P68" s="59"/>
      <c r="Q68" s="59"/>
      <c r="R68" s="59"/>
      <c r="S68" s="59"/>
      <c r="T68" s="59"/>
      <c r="U68" s="59"/>
      <c r="V68" s="59"/>
      <c r="W68" s="59"/>
    </row>
    <row r="69" spans="1:23" ht="27.95" customHeight="1">
      <c r="A69" s="61" t="s">
        <v>337</v>
      </c>
      <c r="B69" s="62" t="s">
        <v>338</v>
      </c>
      <c r="C69" s="62" t="s">
        <v>339</v>
      </c>
      <c r="D69" s="62" t="s">
        <v>12</v>
      </c>
      <c r="E69" s="62" t="s">
        <v>40</v>
      </c>
      <c r="F69" s="62" t="s">
        <v>340</v>
      </c>
      <c r="G69" s="62" t="s">
        <v>245</v>
      </c>
      <c r="H69" s="62" t="s">
        <v>212</v>
      </c>
      <c r="I69" s="62" t="s">
        <v>341</v>
      </c>
      <c r="J69" s="61" t="s">
        <v>342</v>
      </c>
      <c r="K69" s="63"/>
      <c r="L69" s="63"/>
      <c r="M69" s="63"/>
      <c r="N69" s="63"/>
      <c r="O69" s="63"/>
      <c r="P69" s="63"/>
      <c r="Q69" s="63"/>
      <c r="R69" s="63"/>
      <c r="S69" s="63"/>
      <c r="T69" s="63"/>
      <c r="U69" s="63"/>
      <c r="V69" s="63"/>
      <c r="W69" s="63"/>
    </row>
    <row r="70" spans="1:23" ht="27.95" customHeight="1">
      <c r="A70" s="66" t="str">
        <f>HYPERLINK("https://new.unhabitat.org/sites/default/files/documents/2019-05/how_to_formulate_a_nup.pdf","
How to Formulate a National Urban Policy - A PRACTICAL GUIDE")</f>
        <v xml:space="preserve">
How to Formulate a National Urban Policy - A PRACTICAL GUIDE</v>
      </c>
      <c r="B70" s="59" t="s">
        <v>17</v>
      </c>
      <c r="C70" s="59" t="s">
        <v>343</v>
      </c>
      <c r="D70" s="59" t="s">
        <v>91</v>
      </c>
      <c r="E70" s="59"/>
      <c r="F70" s="59"/>
      <c r="G70" s="59"/>
      <c r="H70" s="59"/>
      <c r="I70" s="59"/>
      <c r="J70" s="66" t="s">
        <v>344</v>
      </c>
      <c r="K70" s="59"/>
      <c r="L70" s="59"/>
      <c r="M70" s="59"/>
      <c r="N70" s="59"/>
      <c r="O70" s="59"/>
      <c r="P70" s="59"/>
      <c r="Q70" s="59"/>
      <c r="R70" s="59"/>
      <c r="S70" s="59"/>
      <c r="T70" s="59"/>
      <c r="U70" s="59"/>
      <c r="V70" s="59"/>
      <c r="W70" s="59"/>
    </row>
    <row r="71" spans="1:23" ht="27.95" customHeight="1">
      <c r="A71" s="67" t="s">
        <v>345</v>
      </c>
      <c r="B71" s="63" t="s">
        <v>346</v>
      </c>
      <c r="C71" s="63" t="s">
        <v>347</v>
      </c>
      <c r="D71" s="63" t="s">
        <v>12</v>
      </c>
      <c r="E71" s="63"/>
      <c r="F71" s="63"/>
      <c r="G71" s="63"/>
      <c r="H71" s="63"/>
      <c r="I71" s="63" t="s">
        <v>348</v>
      </c>
      <c r="J71" s="63"/>
      <c r="K71" s="63"/>
      <c r="L71" s="63"/>
      <c r="M71" s="63"/>
      <c r="N71" s="63"/>
      <c r="O71" s="63"/>
      <c r="P71" s="63"/>
      <c r="Q71" s="63"/>
      <c r="R71" s="63"/>
      <c r="S71" s="63"/>
      <c r="T71" s="63"/>
      <c r="U71" s="63"/>
      <c r="V71" s="63"/>
      <c r="W71" s="63"/>
    </row>
    <row r="72" spans="1:23" ht="27.95" customHeight="1">
      <c r="A72" s="66" t="str">
        <f>HYPERLINK("https://sdgindex.org/reports/sdg-index-and-dashboards-2018/","SDG INDEX and Dashboards - Global Responsabilities - Implementing the Global Goals")</f>
        <v>SDG INDEX and Dashboards - Global Responsabilities - Implementing the Global Goals</v>
      </c>
      <c r="B72" s="59" t="s">
        <v>149</v>
      </c>
      <c r="C72" s="59" t="s">
        <v>349</v>
      </c>
      <c r="D72" s="75" t="s">
        <v>12</v>
      </c>
      <c r="E72" s="59"/>
      <c r="F72" s="59"/>
      <c r="G72" s="59"/>
      <c r="H72" s="59"/>
      <c r="I72" s="59" t="s">
        <v>350</v>
      </c>
      <c r="J72" s="59"/>
      <c r="K72" s="66" t="s">
        <v>351</v>
      </c>
      <c r="L72" s="59" t="s">
        <v>352</v>
      </c>
      <c r="M72" s="59" t="s">
        <v>353</v>
      </c>
      <c r="N72" s="59"/>
      <c r="O72" s="59"/>
      <c r="P72" s="59"/>
      <c r="Q72" s="59"/>
      <c r="R72" s="59"/>
      <c r="S72" s="59"/>
      <c r="T72" s="59"/>
      <c r="U72" s="59"/>
      <c r="V72" s="59"/>
      <c r="W72" s="59"/>
    </row>
    <row r="73" spans="1:23" ht="27.95" customHeight="1">
      <c r="A73" s="67" t="s">
        <v>354</v>
      </c>
      <c r="B73" s="63" t="s">
        <v>355</v>
      </c>
      <c r="C73" s="63" t="s">
        <v>356</v>
      </c>
      <c r="D73" s="63" t="s">
        <v>12</v>
      </c>
      <c r="E73" s="63"/>
      <c r="F73" s="63"/>
      <c r="G73" s="63"/>
      <c r="H73" s="63"/>
      <c r="I73" s="63"/>
      <c r="J73" s="67" t="s">
        <v>357</v>
      </c>
      <c r="K73" s="63" t="s">
        <v>358</v>
      </c>
      <c r="L73" s="63"/>
      <c r="M73" s="63"/>
      <c r="N73" s="63"/>
      <c r="O73" s="63"/>
      <c r="P73" s="63"/>
      <c r="Q73" s="63"/>
      <c r="R73" s="63"/>
      <c r="S73" s="63"/>
      <c r="T73" s="63"/>
      <c r="U73" s="63"/>
      <c r="V73" s="63"/>
      <c r="W73" s="63"/>
    </row>
    <row r="74" spans="1:23" ht="27.95" customHeight="1">
      <c r="A74" s="66" t="s">
        <v>359</v>
      </c>
      <c r="B74" s="59" t="s">
        <v>360</v>
      </c>
      <c r="C74" s="59" t="s">
        <v>361</v>
      </c>
      <c r="D74" s="59" t="s">
        <v>12</v>
      </c>
      <c r="E74" s="59"/>
      <c r="F74" s="59"/>
      <c r="G74" s="59"/>
      <c r="H74" s="59"/>
      <c r="I74" s="59"/>
      <c r="J74" s="66" t="s">
        <v>363</v>
      </c>
      <c r="K74" s="59" t="s">
        <v>358</v>
      </c>
      <c r="L74" s="59"/>
      <c r="M74" s="59"/>
      <c r="N74" s="59"/>
      <c r="O74" s="59"/>
      <c r="P74" s="59"/>
      <c r="Q74" s="59"/>
      <c r="R74" s="59"/>
      <c r="S74" s="59"/>
      <c r="T74" s="59"/>
      <c r="U74" s="59"/>
      <c r="V74" s="59"/>
      <c r="W74" s="59"/>
    </row>
    <row r="75" spans="1:23" ht="27.95" customHeight="1">
      <c r="A75" s="67" t="s">
        <v>364</v>
      </c>
      <c r="B75" s="63" t="s">
        <v>45</v>
      </c>
      <c r="C75" s="63" t="s">
        <v>365</v>
      </c>
      <c r="D75" s="63" t="s">
        <v>12</v>
      </c>
      <c r="E75" s="63"/>
      <c r="F75" s="63"/>
      <c r="G75" s="63"/>
      <c r="H75" s="63"/>
      <c r="I75" s="63"/>
      <c r="J75" s="63"/>
      <c r="K75" s="67" t="s">
        <v>366</v>
      </c>
      <c r="L75" s="67" t="s">
        <v>367</v>
      </c>
      <c r="M75" s="63"/>
      <c r="N75" s="63"/>
      <c r="O75" s="63"/>
      <c r="P75" s="63"/>
      <c r="Q75" s="63"/>
      <c r="R75" s="63"/>
      <c r="S75" s="63"/>
      <c r="T75" s="63"/>
      <c r="U75" s="63"/>
      <c r="V75" s="63"/>
      <c r="W75" s="63"/>
    </row>
    <row r="76" spans="1:23" ht="27.95" customHeight="1">
      <c r="A76" s="66" t="str">
        <f>HYPERLINK("https://www.2030transformationfund.com/projects/","2030 Agenda Transformation Fund")</f>
        <v>2030 Agenda Transformation Fund</v>
      </c>
      <c r="B76" s="59" t="s">
        <v>368</v>
      </c>
      <c r="C76" s="59" t="s">
        <v>1171</v>
      </c>
      <c r="D76" s="59" t="s">
        <v>12</v>
      </c>
      <c r="E76" s="76"/>
      <c r="F76" s="76"/>
      <c r="G76" s="76"/>
      <c r="H76" s="76"/>
      <c r="I76" s="76"/>
      <c r="J76" s="76"/>
      <c r="K76" s="76"/>
      <c r="L76" s="76"/>
      <c r="M76" s="76"/>
      <c r="N76" s="76"/>
      <c r="O76" s="76"/>
      <c r="P76" s="76"/>
      <c r="Q76" s="76"/>
      <c r="R76" s="76"/>
      <c r="S76" s="76"/>
      <c r="T76" s="76"/>
      <c r="U76" s="76"/>
      <c r="V76" s="76"/>
      <c r="W76" s="76"/>
    </row>
    <row r="77" spans="1:23" ht="27.95" customHeight="1">
      <c r="A77" s="67" t="str">
        <f>HYPERLINK("https://www.inequality-challenge.com/welcome-to-the-platform-innovation/projects/","Inequality  Challenge")</f>
        <v>Inequality  Challenge</v>
      </c>
      <c r="B77" s="63" t="s">
        <v>368</v>
      </c>
      <c r="C77" s="63" t="s">
        <v>1172</v>
      </c>
      <c r="D77" s="63" t="s">
        <v>12</v>
      </c>
      <c r="E77" s="63"/>
      <c r="F77" s="63"/>
      <c r="G77" s="63"/>
      <c r="H77" s="63"/>
      <c r="I77" s="63"/>
      <c r="J77" s="63"/>
      <c r="K77" s="63" t="s">
        <v>369</v>
      </c>
      <c r="L77" s="63"/>
      <c r="M77" s="63"/>
      <c r="N77" s="63"/>
      <c r="O77" s="63"/>
      <c r="P77" s="63"/>
      <c r="Q77" s="63"/>
      <c r="R77" s="63"/>
      <c r="S77" s="63"/>
      <c r="T77" s="63"/>
      <c r="U77" s="63"/>
      <c r="V77" s="63"/>
      <c r="W77" s="63"/>
    </row>
    <row r="78" spans="1:23" ht="27.95" customHeight="1">
      <c r="A78" s="57" t="str">
        <f>HYPERLINK("https://www.localizingthesdgs.org/library/343/National-and-Sub-National-Governments-on-the-way-towards-the-Localization-of-the-SDGs.pdf","National and Subnational Government on the Way towards Localization of SDGs")</f>
        <v>National and Subnational Government on the Way towards Localization of SDGs</v>
      </c>
      <c r="B78" s="58" t="s">
        <v>370</v>
      </c>
      <c r="C78" s="58" t="s">
        <v>371</v>
      </c>
      <c r="D78" s="59" t="s">
        <v>12</v>
      </c>
      <c r="E78" s="58" t="s">
        <v>40</v>
      </c>
      <c r="F78" s="59" t="s">
        <v>14</v>
      </c>
      <c r="G78" s="58" t="s">
        <v>372</v>
      </c>
      <c r="H78" s="59"/>
      <c r="I78" s="59" t="s">
        <v>373</v>
      </c>
      <c r="J78" s="77" t="s">
        <v>374</v>
      </c>
      <c r="K78" s="59"/>
      <c r="L78" s="59"/>
      <c r="M78" s="59"/>
      <c r="N78" s="59"/>
      <c r="O78" s="59"/>
      <c r="P78" s="59"/>
      <c r="Q78" s="59"/>
      <c r="R78" s="59"/>
      <c r="S78" s="59"/>
      <c r="T78" s="59"/>
      <c r="U78" s="59"/>
      <c r="V78" s="59"/>
      <c r="W78" s="59"/>
    </row>
    <row r="79" spans="1:23" ht="27.95" customHeight="1">
      <c r="A79" s="67" t="str">
        <f>HYPERLINK("https://www.uclg.org/sites/default/files/towards_the_localization_of_the_sdgs.pdf","Towards the localization of the SDGs")</f>
        <v>Towards the localization of the SDGs</v>
      </c>
      <c r="B79" s="63" t="s">
        <v>375</v>
      </c>
      <c r="C79" s="63" t="s">
        <v>376</v>
      </c>
      <c r="D79" s="63" t="s">
        <v>12</v>
      </c>
      <c r="E79" s="63"/>
      <c r="F79" s="63"/>
      <c r="G79" s="63"/>
      <c r="H79" s="63"/>
      <c r="I79" s="63"/>
      <c r="J79" s="63"/>
      <c r="K79" s="63"/>
      <c r="L79" s="63"/>
      <c r="M79" s="63"/>
      <c r="N79" s="63"/>
      <c r="O79" s="63"/>
      <c r="P79" s="63"/>
      <c r="Q79" s="63"/>
      <c r="R79" s="63"/>
      <c r="S79" s="63"/>
      <c r="T79" s="63"/>
      <c r="U79" s="63"/>
      <c r="V79" s="63"/>
      <c r="W79" s="63"/>
    </row>
    <row r="80" spans="1:23" ht="27.95" customHeight="1">
      <c r="A80" s="66" t="str">
        <f>HYPERLINK("https://www.uclg.org/sites/default/files/towards_the_localization_of_the_sdgs_0.pdf","Towards the localization of the SDGs")</f>
        <v>Towards the localization of the SDGs</v>
      </c>
      <c r="B80" s="59" t="s">
        <v>375</v>
      </c>
      <c r="C80" s="59" t="s">
        <v>377</v>
      </c>
      <c r="D80" s="59" t="s">
        <v>12</v>
      </c>
      <c r="E80" s="59"/>
      <c r="F80" s="59"/>
      <c r="G80" s="59"/>
      <c r="H80" s="59"/>
      <c r="I80" s="59"/>
      <c r="J80" s="59"/>
      <c r="K80" s="59"/>
      <c r="L80" s="59"/>
      <c r="M80" s="59"/>
      <c r="N80" s="59"/>
      <c r="O80" s="59"/>
      <c r="P80" s="59"/>
      <c r="Q80" s="59"/>
      <c r="R80" s="59"/>
      <c r="S80" s="59"/>
      <c r="T80" s="59"/>
      <c r="U80" s="59"/>
      <c r="V80" s="59"/>
      <c r="W80" s="59"/>
    </row>
    <row r="81" spans="1:23" ht="27.95" customHeight="1">
      <c r="A81" s="67" t="str">
        <f>HYPERLINK("https://go-goals.org/downloadable-material/","Go Goals - Board Game ")</f>
        <v xml:space="preserve">Go Goals - Board Game </v>
      </c>
      <c r="B81" s="63" t="s">
        <v>206</v>
      </c>
      <c r="C81" s="73" t="s">
        <v>378</v>
      </c>
      <c r="D81" s="63" t="s">
        <v>12</v>
      </c>
      <c r="E81" s="63"/>
      <c r="F81" s="63"/>
      <c r="G81" s="63"/>
      <c r="H81" s="63"/>
      <c r="I81" s="63"/>
      <c r="J81" s="63"/>
      <c r="K81" s="63"/>
      <c r="L81" s="63"/>
      <c r="M81" s="63"/>
      <c r="N81" s="63"/>
      <c r="O81" s="63"/>
      <c r="P81" s="63"/>
      <c r="Q81" s="63"/>
      <c r="R81" s="63"/>
      <c r="S81" s="63"/>
      <c r="T81" s="63"/>
      <c r="U81" s="63"/>
      <c r="V81" s="63"/>
      <c r="W81" s="63"/>
    </row>
    <row r="82" spans="1:23" ht="27.95" customHeight="1">
      <c r="A82" s="59" t="s">
        <v>379</v>
      </c>
      <c r="B82" s="59" t="s">
        <v>380</v>
      </c>
      <c r="C82" s="59" t="s">
        <v>381</v>
      </c>
      <c r="D82" s="59" t="s">
        <v>12</v>
      </c>
      <c r="E82" s="59"/>
      <c r="F82" s="59"/>
      <c r="G82" s="59"/>
      <c r="H82" s="59"/>
      <c r="I82" s="59" t="s">
        <v>382</v>
      </c>
      <c r="J82" s="59"/>
      <c r="K82" s="59"/>
      <c r="L82" s="59"/>
      <c r="M82" s="59"/>
      <c r="N82" s="59"/>
      <c r="O82" s="59"/>
      <c r="P82" s="59"/>
      <c r="Q82" s="59"/>
      <c r="R82" s="59"/>
      <c r="S82" s="59"/>
      <c r="T82" s="59"/>
      <c r="U82" s="59"/>
      <c r="V82" s="59"/>
      <c r="W82" s="59"/>
    </row>
    <row r="83" spans="1:23" ht="27.95" customHeight="1">
      <c r="A83" s="74" t="str">
        <f>HYPERLINK("https://sustainabledevelopment.un.org/topics/sustainablecities","Sustainable Development Goals Knowlege Platform - Sustainable Cities ")</f>
        <v xml:space="preserve">Sustainable Development Goals Knowlege Platform - Sustainable Cities </v>
      </c>
      <c r="B83" s="73" t="s">
        <v>206</v>
      </c>
      <c r="C83" s="73" t="s">
        <v>383</v>
      </c>
      <c r="D83" s="73" t="s">
        <v>12</v>
      </c>
      <c r="E83" s="73" t="s">
        <v>13</v>
      </c>
      <c r="F83" s="73"/>
      <c r="G83" s="73" t="s">
        <v>208</v>
      </c>
      <c r="H83" s="73" t="s">
        <v>330</v>
      </c>
      <c r="I83" s="73"/>
      <c r="J83" s="74" t="s">
        <v>384</v>
      </c>
      <c r="K83" s="73"/>
      <c r="L83" s="73"/>
      <c r="M83" s="73"/>
      <c r="N83" s="73"/>
      <c r="O83" s="73"/>
      <c r="P83" s="73"/>
      <c r="Q83" s="73"/>
      <c r="R83" s="73"/>
      <c r="S83" s="73"/>
      <c r="T83" s="73"/>
      <c r="U83" s="73"/>
      <c r="V83" s="73"/>
      <c r="W83" s="73"/>
    </row>
    <row r="84" spans="1:23" ht="27.95" customHeight="1">
      <c r="A84" s="66" t="str">
        <f>HYPERLINK("https://www.bristolonecity.com/wp-content/uploads/2019/02/One-City-Plan-Goals-and-the-UN-Sustainable-Development-Goals.pdf","One City Plan and the Sustainable Development Goals")</f>
        <v>One City Plan and the Sustainable Development Goals</v>
      </c>
      <c r="B84" s="59" t="s">
        <v>385</v>
      </c>
      <c r="C84" s="59" t="s">
        <v>386</v>
      </c>
      <c r="D84" s="59" t="s">
        <v>12</v>
      </c>
      <c r="E84" s="59"/>
      <c r="F84" s="59"/>
      <c r="G84" s="59" t="s">
        <v>387</v>
      </c>
      <c r="H84" s="59"/>
      <c r="I84" s="59" t="s">
        <v>388</v>
      </c>
      <c r="J84" s="66" t="s">
        <v>389</v>
      </c>
      <c r="K84" s="59"/>
      <c r="L84" s="59"/>
      <c r="M84" s="59"/>
      <c r="N84" s="59"/>
      <c r="O84" s="59"/>
      <c r="P84" s="59"/>
      <c r="Q84" s="59"/>
      <c r="R84" s="59"/>
      <c r="S84" s="59"/>
      <c r="T84" s="59"/>
      <c r="U84" s="59"/>
      <c r="V84" s="59"/>
      <c r="W84" s="59"/>
    </row>
    <row r="85" spans="1:23" ht="27.95" customHeight="1">
      <c r="A85" s="61" t="s">
        <v>390</v>
      </c>
      <c r="B85" s="63" t="s">
        <v>391</v>
      </c>
      <c r="C85" s="63" t="s">
        <v>392</v>
      </c>
      <c r="D85" s="63" t="s">
        <v>12</v>
      </c>
      <c r="E85" s="63" t="s">
        <v>19</v>
      </c>
      <c r="F85" s="63"/>
      <c r="G85" s="63" t="s">
        <v>208</v>
      </c>
      <c r="H85" s="63" t="s">
        <v>330</v>
      </c>
      <c r="I85" s="63"/>
      <c r="J85" s="67" t="s">
        <v>393</v>
      </c>
      <c r="K85" s="68"/>
      <c r="L85" s="63"/>
      <c r="M85" s="63"/>
      <c r="N85" s="63"/>
      <c r="O85" s="63"/>
      <c r="P85" s="63"/>
      <c r="Q85" s="63"/>
      <c r="R85" s="63"/>
      <c r="S85" s="63"/>
      <c r="T85" s="63"/>
      <c r="U85" s="63"/>
      <c r="V85" s="63"/>
      <c r="W85" s="63"/>
    </row>
    <row r="86" spans="1:23" ht="27.95" customHeight="1">
      <c r="A86" s="66" t="str">
        <f>HYPERLINK("https://www.aiddata.org/sdg","Aid DATA ")</f>
        <v xml:space="preserve">Aid DATA </v>
      </c>
      <c r="B86" s="59"/>
      <c r="C86" s="59" t="s">
        <v>1173</v>
      </c>
      <c r="D86" s="59" t="s">
        <v>12</v>
      </c>
      <c r="E86" s="59"/>
      <c r="F86" s="59"/>
      <c r="G86" s="59"/>
      <c r="H86" s="59"/>
      <c r="I86" s="59" t="s">
        <v>394</v>
      </c>
      <c r="J86" s="78" t="s">
        <v>395</v>
      </c>
      <c r="K86" s="75"/>
      <c r="L86" s="59"/>
      <c r="M86" s="59"/>
      <c r="N86" s="59"/>
      <c r="O86" s="59"/>
      <c r="P86" s="59"/>
      <c r="Q86" s="59"/>
      <c r="R86" s="59"/>
      <c r="S86" s="59"/>
      <c r="T86" s="59"/>
      <c r="U86" s="59"/>
      <c r="V86" s="59"/>
      <c r="W86" s="59"/>
    </row>
    <row r="87" spans="1:23" ht="27.95" customHeight="1">
      <c r="A87" s="67" t="str">
        <f>HYPERLINK("https://repositorio.cepal.org/bitstream/handle/11362/44193/1/S1800555_en.pdf","METHODOLOGICAL GUIDE on planning for the implementation of the 2030 Agenda in Latin America and the Caribbean")</f>
        <v>METHODOLOGICAL GUIDE on planning for the implementation of the 2030 Agenda in Latin America and the Caribbean</v>
      </c>
      <c r="B87" s="63" t="s">
        <v>396</v>
      </c>
      <c r="C87" s="63" t="s">
        <v>397</v>
      </c>
      <c r="D87" s="63" t="s">
        <v>12</v>
      </c>
      <c r="E87" s="63"/>
      <c r="F87" s="63" t="s">
        <v>30</v>
      </c>
      <c r="G87" s="63" t="s">
        <v>387</v>
      </c>
      <c r="H87" s="63"/>
      <c r="I87" s="63"/>
      <c r="J87" s="67" t="s">
        <v>398</v>
      </c>
      <c r="K87" s="63"/>
      <c r="L87" s="63"/>
      <c r="M87" s="63"/>
      <c r="N87" s="63"/>
      <c r="O87" s="63"/>
      <c r="P87" s="63"/>
      <c r="Q87" s="63"/>
      <c r="R87" s="63"/>
      <c r="S87" s="63"/>
      <c r="T87" s="63"/>
      <c r="U87" s="63"/>
      <c r="V87" s="63"/>
      <c r="W87" s="63"/>
    </row>
    <row r="88" spans="1:23" ht="27.95" customHeight="1">
      <c r="A88" s="66" t="s">
        <v>399</v>
      </c>
      <c r="B88" s="59" t="s">
        <v>22</v>
      </c>
      <c r="C88" s="59" t="s">
        <v>400</v>
      </c>
      <c r="D88" s="59" t="s">
        <v>401</v>
      </c>
      <c r="E88" s="59"/>
      <c r="F88" s="59"/>
      <c r="G88" s="59"/>
      <c r="H88" s="59"/>
      <c r="I88" s="59"/>
      <c r="J88" s="59"/>
      <c r="K88" s="59"/>
      <c r="L88" s="59"/>
      <c r="M88" s="59"/>
      <c r="N88" s="59"/>
      <c r="O88" s="59"/>
      <c r="P88" s="59"/>
      <c r="Q88" s="59"/>
      <c r="R88" s="59"/>
      <c r="S88" s="59"/>
      <c r="T88" s="59"/>
      <c r="U88" s="59"/>
      <c r="V88" s="59"/>
      <c r="W88" s="59"/>
    </row>
    <row r="89" spans="1:23" ht="27.95" customHeight="1">
      <c r="A89" s="67" t="str">
        <f>HYPERLINK("https://read.oecd-ilibrary.org/urban-rural-and-regional-development/reshaping-decentralised-development-co-operation_9789264302914-en","Reshaping Decentralised Development Co-operation")</f>
        <v>Reshaping Decentralised Development Co-operation</v>
      </c>
      <c r="B89" s="63" t="s">
        <v>56</v>
      </c>
      <c r="C89" s="63" t="s">
        <v>402</v>
      </c>
      <c r="D89" s="63" t="s">
        <v>401</v>
      </c>
      <c r="E89" s="63"/>
      <c r="F89" s="63"/>
      <c r="G89" s="63"/>
      <c r="H89" s="63"/>
      <c r="I89" s="63"/>
      <c r="J89" s="63"/>
      <c r="K89" s="63"/>
      <c r="L89" s="63"/>
      <c r="M89" s="63"/>
      <c r="N89" s="63"/>
      <c r="O89" s="63"/>
      <c r="P89" s="63"/>
      <c r="Q89" s="63"/>
      <c r="R89" s="63"/>
      <c r="S89" s="63"/>
      <c r="T89" s="63"/>
      <c r="U89" s="63"/>
      <c r="V89" s="63"/>
      <c r="W89" s="63"/>
    </row>
    <row r="90" spans="1:23" ht="27.95" customHeight="1">
      <c r="A90" s="57" t="s">
        <v>403</v>
      </c>
      <c r="B90" s="59" t="s">
        <v>404</v>
      </c>
      <c r="C90" s="59" t="s">
        <v>405</v>
      </c>
      <c r="D90" s="59" t="s">
        <v>12</v>
      </c>
      <c r="E90" s="59" t="s">
        <v>406</v>
      </c>
      <c r="F90" s="59"/>
      <c r="G90" s="59" t="s">
        <v>100</v>
      </c>
      <c r="H90" s="59"/>
      <c r="I90" s="59"/>
      <c r="J90" s="66" t="s">
        <v>407</v>
      </c>
      <c r="K90" s="59"/>
      <c r="L90" s="59"/>
      <c r="M90" s="59"/>
      <c r="N90" s="59"/>
      <c r="O90" s="59"/>
      <c r="P90" s="59"/>
      <c r="Q90" s="59"/>
      <c r="R90" s="59"/>
      <c r="S90" s="59"/>
      <c r="T90" s="59"/>
      <c r="U90" s="59"/>
      <c r="V90" s="59"/>
      <c r="W90" s="59"/>
    </row>
    <row r="91" spans="1:23" ht="27.95" customHeight="1">
      <c r="A91" s="67" t="str">
        <f>HYPERLINK("https://www.vvsg.be/Internationaal/SDG-pagina/documents%20in%20foreign%20languages/Integrating%20the%20SDGs%20into%20your%20context%20analysis_finaal.pdf","INTEGRATING THE SDGS INTO YOUR CONTEXT ANALYSIS: HOW TO START?")</f>
        <v>INTEGRATING THE SDGS INTO YOUR CONTEXT ANALYSIS: HOW TO START?</v>
      </c>
      <c r="B91" s="63" t="s">
        <v>408</v>
      </c>
      <c r="C91" s="63" t="s">
        <v>409</v>
      </c>
      <c r="D91" s="63" t="s">
        <v>401</v>
      </c>
      <c r="E91" s="63"/>
      <c r="F91" s="63"/>
      <c r="G91" s="63"/>
      <c r="H91" s="63"/>
      <c r="I91" s="63"/>
      <c r="J91" s="63"/>
      <c r="K91" s="63"/>
      <c r="L91" s="63"/>
      <c r="M91" s="63"/>
      <c r="N91" s="63"/>
      <c r="O91" s="63"/>
      <c r="P91" s="63"/>
      <c r="Q91" s="63"/>
      <c r="R91" s="63"/>
      <c r="S91" s="63"/>
      <c r="T91" s="63"/>
      <c r="U91" s="63"/>
      <c r="V91" s="63"/>
      <c r="W91" s="63"/>
    </row>
    <row r="92" spans="1:23" ht="27.95" customHeight="1">
      <c r="A92" s="66" t="str">
        <f>HYPERLINK("https://www.vvsg.be/Internationaal/SDG-pagina/documents%20in%20foreign%20languages/Integrating%20the%20SDGs%20into%20your%20context%20analysis_finaal.pdf","LOCAL INDICATORS FOR THE 2030 AGENDA (SUSTAINABLE DEVELOPMENT GOALS)")</f>
        <v>LOCAL INDICATORS FOR THE 2030 AGENDA (SUSTAINABLE DEVELOPMENT GOALS)</v>
      </c>
      <c r="B92" s="59" t="s">
        <v>408</v>
      </c>
      <c r="C92" s="59" t="s">
        <v>410</v>
      </c>
      <c r="D92" s="59" t="s">
        <v>401</v>
      </c>
      <c r="E92" s="59"/>
      <c r="F92" s="59"/>
      <c r="G92" s="59"/>
      <c r="H92" s="59"/>
      <c r="I92" s="59"/>
      <c r="J92" s="59"/>
      <c r="K92" s="66" t="s">
        <v>411</v>
      </c>
      <c r="L92" s="59"/>
      <c r="M92" s="59"/>
      <c r="N92" s="59"/>
      <c r="O92" s="59"/>
      <c r="P92" s="59"/>
      <c r="Q92" s="59"/>
      <c r="R92" s="59"/>
      <c r="S92" s="59"/>
      <c r="T92" s="59"/>
      <c r="U92" s="59"/>
      <c r="V92" s="59"/>
      <c r="W92" s="59"/>
    </row>
    <row r="93" spans="1:23" ht="27.95" customHeight="1">
      <c r="A93" s="67" t="s">
        <v>412</v>
      </c>
      <c r="B93" s="63" t="s">
        <v>45</v>
      </c>
      <c r="C93" s="63" t="s">
        <v>413</v>
      </c>
      <c r="D93" s="63" t="s">
        <v>111</v>
      </c>
      <c r="E93" s="63" t="s">
        <v>19</v>
      </c>
      <c r="F93" s="63" t="s">
        <v>414</v>
      </c>
      <c r="G93" s="63" t="s">
        <v>415</v>
      </c>
      <c r="H93" s="63"/>
      <c r="I93" s="63" t="s">
        <v>416</v>
      </c>
      <c r="J93" s="63"/>
      <c r="K93" s="63"/>
      <c r="L93" s="63"/>
      <c r="M93" s="63"/>
      <c r="N93" s="63"/>
      <c r="O93" s="63"/>
      <c r="P93" s="63"/>
      <c r="Q93" s="63"/>
      <c r="R93" s="63"/>
      <c r="S93" s="63"/>
      <c r="T93" s="63"/>
      <c r="U93" s="63"/>
      <c r="V93" s="63"/>
      <c r="W93" s="63"/>
    </row>
    <row r="94" spans="1:23" ht="27.95" customHeight="1">
      <c r="A94" s="66" t="str">
        <f>HYPERLINK("https://www.vvsg.be/kennisitem/vvsg/sdg-cirkeloefening","SDG - Wheel Exercise ")</f>
        <v xml:space="preserve">SDG - Wheel Exercise </v>
      </c>
      <c r="B94" s="59" t="s">
        <v>221</v>
      </c>
      <c r="C94" s="59" t="s">
        <v>417</v>
      </c>
      <c r="D94" s="59" t="s">
        <v>401</v>
      </c>
      <c r="E94" s="59"/>
      <c r="F94" s="59"/>
      <c r="G94" s="59"/>
      <c r="H94" s="59"/>
      <c r="I94" s="59" t="s">
        <v>418</v>
      </c>
      <c r="J94" s="59"/>
      <c r="K94" s="66" t="s">
        <v>419</v>
      </c>
      <c r="L94" s="59"/>
      <c r="M94" s="59"/>
      <c r="N94" s="59"/>
      <c r="O94" s="59"/>
      <c r="P94" s="59"/>
      <c r="Q94" s="59"/>
      <c r="R94" s="59"/>
      <c r="S94" s="59"/>
      <c r="T94" s="59"/>
      <c r="U94" s="59"/>
      <c r="V94" s="59"/>
      <c r="W94" s="59"/>
    </row>
    <row r="95" spans="1:23" ht="27.95" customHeight="1">
      <c r="A95" s="67" t="str">
        <f>HYPERLINK("https://cifal-flanders.org/cifal-activities/materials/sdg-training-materials/","SDG Training Materials ")</f>
        <v xml:space="preserve">SDG Training Materials </v>
      </c>
      <c r="B95" s="63" t="s">
        <v>420</v>
      </c>
      <c r="C95" s="63" t="s">
        <v>421</v>
      </c>
      <c r="D95" s="63" t="s">
        <v>401</v>
      </c>
      <c r="E95" s="63"/>
      <c r="F95" s="63"/>
      <c r="G95" s="63"/>
      <c r="H95" s="63"/>
      <c r="I95" s="63"/>
      <c r="J95" s="63"/>
      <c r="K95" s="63"/>
      <c r="L95" s="63"/>
      <c r="M95" s="63"/>
      <c r="N95" s="63"/>
      <c r="O95" s="63"/>
      <c r="P95" s="63"/>
      <c r="Q95" s="63"/>
      <c r="R95" s="63"/>
      <c r="S95" s="63"/>
      <c r="T95" s="63"/>
      <c r="U95" s="63"/>
      <c r="V95" s="63"/>
      <c r="W95" s="63"/>
    </row>
    <row r="96" spans="1:23" ht="27.95" customHeight="1">
      <c r="A96" s="66" t="str">
        <f>HYPERLINK("https://climateimpact.undp.org/#!/toolbar/main","Climate Action Impact (CLIP) Tool")</f>
        <v>Climate Action Impact (CLIP) Tool</v>
      </c>
      <c r="B96" s="75" t="s">
        <v>422</v>
      </c>
      <c r="C96" s="59" t="s">
        <v>423</v>
      </c>
      <c r="D96" s="59" t="s">
        <v>401</v>
      </c>
      <c r="E96" s="59" t="s">
        <v>424</v>
      </c>
      <c r="F96" s="59"/>
      <c r="G96" s="59" t="s">
        <v>425</v>
      </c>
      <c r="H96" s="59"/>
      <c r="I96" s="59" t="s">
        <v>426</v>
      </c>
      <c r="J96" s="66" t="s">
        <v>427</v>
      </c>
      <c r="K96" s="59"/>
      <c r="L96" s="59"/>
      <c r="M96" s="59"/>
      <c r="N96" s="59"/>
      <c r="O96" s="59"/>
      <c r="P96" s="59"/>
      <c r="Q96" s="59"/>
      <c r="R96" s="59"/>
      <c r="S96" s="59"/>
      <c r="T96" s="59"/>
      <c r="U96" s="59"/>
      <c r="V96" s="59"/>
      <c r="W96" s="59"/>
    </row>
    <row r="97" spans="1:23" ht="27.95" customHeight="1">
      <c r="A97" s="67" t="str">
        <f>HYPERLINK("https://www.giz.de/en/worldwide/64279.html","City Challenge")</f>
        <v>City Challenge</v>
      </c>
      <c r="B97" s="63" t="s">
        <v>368</v>
      </c>
      <c r="C97" s="63" t="s">
        <v>1174</v>
      </c>
      <c r="D97" s="63" t="s">
        <v>428</v>
      </c>
      <c r="E97" s="63"/>
      <c r="F97" s="63"/>
      <c r="G97" s="63"/>
      <c r="H97" s="63"/>
      <c r="I97" s="63"/>
      <c r="J97" s="63"/>
      <c r="K97" s="63"/>
      <c r="L97" s="63"/>
      <c r="M97" s="63"/>
      <c r="N97" s="63"/>
      <c r="O97" s="63"/>
      <c r="P97" s="63"/>
      <c r="Q97" s="63"/>
      <c r="R97" s="63"/>
      <c r="S97" s="63"/>
      <c r="T97" s="63"/>
      <c r="U97" s="63"/>
      <c r="V97" s="63"/>
      <c r="W97" s="63"/>
    </row>
    <row r="98" spans="1:23" ht="27.95" customHeight="1">
      <c r="A98" s="66" t="s">
        <v>429</v>
      </c>
      <c r="B98" s="59" t="s">
        <v>430</v>
      </c>
      <c r="C98" s="59" t="s">
        <v>431</v>
      </c>
      <c r="D98" s="59" t="s">
        <v>432</v>
      </c>
      <c r="E98" s="59"/>
      <c r="F98" s="59"/>
      <c r="G98" s="59"/>
      <c r="H98" s="59"/>
      <c r="I98" s="59" t="s">
        <v>433</v>
      </c>
      <c r="J98" s="59"/>
      <c r="K98" s="59"/>
      <c r="L98" s="59"/>
      <c r="M98" s="59"/>
      <c r="N98" s="59"/>
      <c r="O98" s="59"/>
      <c r="P98" s="59"/>
      <c r="Q98" s="59"/>
      <c r="R98" s="59"/>
      <c r="S98" s="59"/>
      <c r="T98" s="59"/>
      <c r="U98" s="59"/>
      <c r="V98" s="59"/>
      <c r="W98" s="59"/>
    </row>
    <row r="99" spans="1:23" ht="27.95" customHeight="1">
      <c r="A99" s="67" t="str">
        <f>HYPERLINK("https://sustainabledevelopment.un.org/climate-sdgs-synergies2019","Climate &amp; SDG Synergies Knowledge Platform")</f>
        <v>Climate &amp; SDG Synergies Knowledge Platform</v>
      </c>
      <c r="B99" s="63" t="s">
        <v>434</v>
      </c>
      <c r="C99" s="63" t="s">
        <v>435</v>
      </c>
      <c r="D99" s="63" t="s">
        <v>436</v>
      </c>
      <c r="E99" s="63"/>
      <c r="F99" s="63"/>
      <c r="G99" s="63"/>
      <c r="H99" s="63"/>
      <c r="I99" s="63"/>
      <c r="J99" s="67" t="s">
        <v>437</v>
      </c>
      <c r="K99" s="63"/>
      <c r="L99" s="63"/>
      <c r="M99" s="63"/>
      <c r="N99" s="63"/>
      <c r="O99" s="63"/>
      <c r="P99" s="63"/>
      <c r="Q99" s="63"/>
      <c r="R99" s="63"/>
      <c r="S99" s="63"/>
      <c r="T99" s="63"/>
      <c r="U99" s="63"/>
      <c r="V99" s="63"/>
      <c r="W99" s="63"/>
    </row>
    <row r="100" spans="1:23" ht="27.95" customHeight="1">
      <c r="A100" s="66" t="str">
        <f>HYPERLINK("https://www.mistraurbanfutures.org/en/project/implementing-new-urban-agenda-and-sustainable-development-goals-comparative-urban","Implementing the New Urban Agenda and The Sustainable Development Goals: Comparative Urban Perspectives")</f>
        <v>Implementing the New Urban Agenda and The Sustainable Development Goals: Comparative Urban Perspectives</v>
      </c>
      <c r="B100" s="59" t="s">
        <v>438</v>
      </c>
      <c r="C100" s="59" t="s">
        <v>439</v>
      </c>
      <c r="D100" s="59" t="s">
        <v>440</v>
      </c>
      <c r="E100" s="59"/>
      <c r="F100" s="59"/>
      <c r="G100" s="59"/>
      <c r="H100" s="59"/>
      <c r="I100" s="59" t="s">
        <v>441</v>
      </c>
      <c r="J100" s="66" t="s">
        <v>442</v>
      </c>
      <c r="K100" s="59" t="s">
        <v>443</v>
      </c>
      <c r="L100" s="59"/>
      <c r="M100" s="59"/>
      <c r="N100" s="59"/>
      <c r="O100" s="59"/>
      <c r="P100" s="59"/>
      <c r="Q100" s="59"/>
      <c r="R100" s="59"/>
      <c r="S100" s="59"/>
      <c r="T100" s="59"/>
      <c r="U100" s="59"/>
      <c r="V100" s="59"/>
      <c r="W100" s="59"/>
    </row>
    <row r="101" spans="1:23" ht="27.95" customHeight="1">
      <c r="A101" s="67" t="s">
        <v>444</v>
      </c>
      <c r="B101" s="63" t="s">
        <v>445</v>
      </c>
      <c r="C101" s="63" t="s">
        <v>446</v>
      </c>
      <c r="D101" s="63" t="s">
        <v>447</v>
      </c>
      <c r="E101" s="63"/>
      <c r="F101" s="63"/>
      <c r="G101" s="63"/>
      <c r="H101" s="63"/>
      <c r="I101" s="63"/>
      <c r="J101" s="63"/>
      <c r="K101" s="63"/>
      <c r="L101" s="63"/>
      <c r="M101" s="63"/>
      <c r="N101" s="63"/>
      <c r="O101" s="63"/>
      <c r="P101" s="63"/>
      <c r="Q101" s="63"/>
      <c r="R101" s="63"/>
      <c r="S101" s="63"/>
      <c r="T101" s="63"/>
      <c r="U101" s="63"/>
      <c r="V101" s="63"/>
      <c r="W101" s="63"/>
    </row>
    <row r="102" spans="1:23" ht="27.95" customHeight="1">
      <c r="A102" s="66" t="s">
        <v>448</v>
      </c>
      <c r="B102" s="59"/>
      <c r="C102" s="59" t="s">
        <v>449</v>
      </c>
      <c r="D102" s="59" t="s">
        <v>447</v>
      </c>
      <c r="E102" s="59"/>
      <c r="F102" s="59"/>
      <c r="G102" s="59"/>
      <c r="H102" s="59"/>
      <c r="I102" s="59"/>
      <c r="J102" s="59"/>
      <c r="K102" s="59"/>
      <c r="L102" s="59"/>
      <c r="M102" s="59"/>
      <c r="N102" s="59"/>
      <c r="O102" s="59"/>
      <c r="P102" s="59"/>
      <c r="Q102" s="59"/>
      <c r="R102" s="59"/>
      <c r="S102" s="59"/>
      <c r="T102" s="59"/>
      <c r="U102" s="59"/>
      <c r="V102" s="59"/>
      <c r="W102" s="59"/>
    </row>
    <row r="103" spans="1:23" ht="27.95" customHeight="1">
      <c r="A103" s="67" t="s">
        <v>450</v>
      </c>
      <c r="B103" s="63" t="s">
        <v>451</v>
      </c>
      <c r="C103" s="63" t="s">
        <v>452</v>
      </c>
      <c r="D103" s="63" t="s">
        <v>447</v>
      </c>
      <c r="E103" s="63"/>
      <c r="F103" s="63"/>
      <c r="G103" s="63"/>
      <c r="H103" s="63"/>
      <c r="I103" s="63"/>
      <c r="J103" s="63"/>
      <c r="K103" s="63"/>
      <c r="L103" s="63"/>
      <c r="M103" s="63"/>
      <c r="N103" s="63"/>
      <c r="O103" s="63"/>
      <c r="P103" s="63"/>
      <c r="Q103" s="63"/>
      <c r="R103" s="63"/>
      <c r="S103" s="63"/>
      <c r="T103" s="63"/>
      <c r="U103" s="63"/>
      <c r="V103" s="63"/>
      <c r="W103" s="63"/>
    </row>
    <row r="104" spans="1:23" ht="27.95" customHeight="1">
      <c r="A104" s="66" t="str">
        <f>HYPERLINK("https://www.adaptationcommunity.net/wp-content/uploads/2017/03/201805_GIZ_Climate-Risk-Management-Training_Factsheet.pdf","Dealing with climate-related Loss and Damage as part of comprehensive climate risk management
")</f>
        <v xml:space="preserve">Dealing with climate-related Loss and Damage as part of comprehensive climate risk management
</v>
      </c>
      <c r="B104" s="59" t="s">
        <v>453</v>
      </c>
      <c r="C104" s="59" t="s">
        <v>454</v>
      </c>
      <c r="D104" s="59" t="s">
        <v>455</v>
      </c>
      <c r="E104" s="59"/>
      <c r="F104" s="59"/>
      <c r="G104" s="59"/>
      <c r="H104" s="59"/>
      <c r="I104" s="59"/>
      <c r="J104" s="59"/>
      <c r="K104" s="59"/>
      <c r="L104" s="59"/>
      <c r="M104" s="59"/>
      <c r="N104" s="59"/>
      <c r="O104" s="59"/>
      <c r="P104" s="59"/>
      <c r="Q104" s="59"/>
      <c r="R104" s="59"/>
      <c r="S104" s="59"/>
      <c r="T104" s="59"/>
      <c r="U104" s="59"/>
      <c r="V104" s="59"/>
      <c r="W104" s="59"/>
    </row>
    <row r="105" spans="1:23" ht="27.95" customHeight="1">
      <c r="A105" s="67" t="str">
        <f>HYPERLINK("https://www.adaptationcommunity.net/download/va/Training-conept-Public-infrastructure-risk-assessment.pdf","End-to-End Training on Public Infrastructure Climate Risk Assessment")</f>
        <v>End-to-End Training on Public Infrastructure Climate Risk Assessment</v>
      </c>
      <c r="B105" s="63" t="s">
        <v>453</v>
      </c>
      <c r="C105" s="63" t="s">
        <v>456</v>
      </c>
      <c r="D105" s="63" t="s">
        <v>457</v>
      </c>
      <c r="E105" s="63"/>
      <c r="F105" s="63"/>
      <c r="G105" s="63"/>
      <c r="H105" s="63"/>
      <c r="I105" s="63"/>
      <c r="J105" s="63"/>
      <c r="K105" s="63"/>
      <c r="L105" s="63"/>
      <c r="M105" s="63"/>
      <c r="N105" s="63"/>
      <c r="O105" s="63"/>
      <c r="P105" s="63"/>
      <c r="Q105" s="63"/>
      <c r="R105" s="63"/>
      <c r="S105" s="63"/>
      <c r="T105" s="63"/>
      <c r="U105" s="63"/>
      <c r="V105" s="63"/>
      <c r="W105" s="63"/>
    </row>
    <row r="106" spans="1:23" ht="27.95" customHeight="1">
      <c r="A106" s="66" t="str">
        <f>HYPERLINK("https://www.cdp.net/en/cities/cities-scores","Cities Score ")</f>
        <v xml:space="preserve">Cities Score </v>
      </c>
      <c r="B106" s="59" t="s">
        <v>458</v>
      </c>
      <c r="C106" s="59" t="s">
        <v>459</v>
      </c>
      <c r="D106" s="79" t="s">
        <v>460</v>
      </c>
      <c r="E106" s="59"/>
      <c r="F106" s="59"/>
      <c r="G106" s="59"/>
      <c r="H106" s="59"/>
      <c r="I106" s="59"/>
      <c r="J106" s="59"/>
      <c r="K106" s="59"/>
      <c r="L106" s="59"/>
      <c r="M106" s="59"/>
      <c r="N106" s="59"/>
      <c r="O106" s="59"/>
      <c r="P106" s="59"/>
      <c r="Q106" s="59"/>
      <c r="R106" s="59"/>
      <c r="S106" s="59"/>
      <c r="T106" s="59"/>
      <c r="U106" s="59"/>
      <c r="V106" s="59"/>
      <c r="W106" s="59"/>
    </row>
    <row r="107" spans="1:23" ht="27.95" customHeight="1">
      <c r="A107" s="67" t="str">
        <f>HYPERLINK("https://www.localclimateaction.org/resources/publications-tools","V-LED Stimulating Urban Climate Action / Tools and Publications")</f>
        <v>V-LED Stimulating Urban Climate Action / Tools and Publications</v>
      </c>
      <c r="B107" s="63" t="s">
        <v>461</v>
      </c>
      <c r="C107" s="63" t="s">
        <v>462</v>
      </c>
      <c r="D107" s="80" t="s">
        <v>460</v>
      </c>
      <c r="E107" s="63"/>
      <c r="F107" s="63"/>
      <c r="G107" s="63"/>
      <c r="H107" s="63"/>
      <c r="I107" s="63"/>
      <c r="J107" s="63"/>
      <c r="K107" s="63"/>
      <c r="L107" s="63"/>
      <c r="M107" s="63"/>
      <c r="N107" s="63"/>
      <c r="O107" s="63"/>
      <c r="P107" s="63"/>
      <c r="Q107" s="63"/>
      <c r="R107" s="63"/>
      <c r="S107" s="63"/>
      <c r="T107" s="63"/>
      <c r="U107" s="63"/>
      <c r="V107" s="63"/>
      <c r="W107" s="63"/>
    </row>
    <row r="108" spans="1:23" ht="27.95" customHeight="1">
      <c r="A108" s="66" t="str">
        <f>HYPERLINK("https://smartnet.niua.org/csc/assessment_framework.php","Climate Smart Cities - Assessment Framework ")</f>
        <v xml:space="preserve">Climate Smart Cities - Assessment Framework </v>
      </c>
      <c r="B108" s="59" t="s">
        <v>463</v>
      </c>
      <c r="C108" s="59" t="s">
        <v>464</v>
      </c>
      <c r="D108" s="79" t="s">
        <v>460</v>
      </c>
      <c r="E108" s="59"/>
      <c r="F108" s="59"/>
      <c r="G108" s="59"/>
      <c r="H108" s="59"/>
      <c r="I108" s="59"/>
      <c r="J108" s="59"/>
      <c r="K108" s="59"/>
      <c r="L108" s="59"/>
      <c r="M108" s="59"/>
      <c r="N108" s="59"/>
      <c r="O108" s="59"/>
      <c r="P108" s="59"/>
      <c r="Q108" s="59"/>
      <c r="R108" s="59"/>
      <c r="S108" s="59"/>
      <c r="T108" s="59"/>
      <c r="U108" s="59"/>
      <c r="V108" s="59"/>
      <c r="W108" s="59"/>
    </row>
    <row r="109" spans="1:23" ht="27.95" customHeight="1">
      <c r="A109" s="67" t="s">
        <v>465</v>
      </c>
      <c r="B109" s="63" t="s">
        <v>466</v>
      </c>
      <c r="C109" s="63" t="s">
        <v>467</v>
      </c>
      <c r="D109" s="63" t="s">
        <v>468</v>
      </c>
      <c r="E109" s="63" t="s">
        <v>23</v>
      </c>
      <c r="F109" s="63"/>
      <c r="G109" s="63"/>
      <c r="H109" s="63"/>
      <c r="I109" s="63"/>
      <c r="J109" s="63"/>
      <c r="K109" s="67" t="s">
        <v>469</v>
      </c>
      <c r="L109" s="63"/>
      <c r="M109" s="63"/>
      <c r="N109" s="63"/>
      <c r="O109" s="63"/>
      <c r="P109" s="63"/>
      <c r="Q109" s="63"/>
      <c r="R109" s="63"/>
      <c r="S109" s="63"/>
      <c r="T109" s="63"/>
      <c r="U109" s="63"/>
      <c r="V109" s="63"/>
      <c r="W109" s="63"/>
    </row>
    <row r="110" spans="1:23" ht="27.95" customHeight="1">
      <c r="A110" s="66" t="str">
        <f>HYPERLINK("https://ndcpartnership.org/climate-watch/ndcs-sdg","NDC-SDG Linkages")</f>
        <v>NDC-SDG Linkages</v>
      </c>
      <c r="B110" s="59" t="s">
        <v>470</v>
      </c>
      <c r="C110" s="59" t="s">
        <v>471</v>
      </c>
      <c r="D110" s="59" t="s">
        <v>468</v>
      </c>
      <c r="E110" s="59"/>
      <c r="F110" s="59"/>
      <c r="G110" s="59"/>
      <c r="H110" s="59"/>
      <c r="I110" s="59" t="s">
        <v>426</v>
      </c>
      <c r="J110" s="59"/>
      <c r="K110" s="59"/>
      <c r="L110" s="59"/>
      <c r="M110" s="59"/>
      <c r="N110" s="59"/>
      <c r="O110" s="59"/>
      <c r="P110" s="59"/>
      <c r="Q110" s="59"/>
      <c r="R110" s="59"/>
      <c r="S110" s="59"/>
      <c r="T110" s="59"/>
      <c r="U110" s="59"/>
      <c r="V110" s="59"/>
      <c r="W110" s="59"/>
    </row>
    <row r="111" spans="1:23" ht="27.95" customHeight="1">
      <c r="A111" s="67" t="s">
        <v>472</v>
      </c>
      <c r="B111" s="63" t="s">
        <v>473</v>
      </c>
      <c r="C111" s="63" t="s">
        <v>474</v>
      </c>
      <c r="D111" s="63" t="s">
        <v>468</v>
      </c>
      <c r="E111" s="63"/>
      <c r="F111" s="63"/>
      <c r="G111" s="63"/>
      <c r="H111" s="63"/>
      <c r="I111" s="63"/>
      <c r="J111" s="63"/>
      <c r="K111" s="63" t="s">
        <v>475</v>
      </c>
      <c r="L111" s="63"/>
      <c r="M111" s="63"/>
      <c r="N111" s="63"/>
      <c r="O111" s="63"/>
      <c r="P111" s="63"/>
      <c r="Q111" s="63"/>
      <c r="R111" s="63"/>
      <c r="S111" s="63"/>
      <c r="T111" s="63"/>
      <c r="U111" s="63"/>
      <c r="V111" s="63"/>
      <c r="W111" s="63"/>
    </row>
    <row r="112" spans="1:23" ht="27.95" customHeight="1">
      <c r="A112" s="66" t="s">
        <v>476</v>
      </c>
      <c r="B112" s="59" t="s">
        <v>477</v>
      </c>
      <c r="C112" s="59" t="s">
        <v>478</v>
      </c>
      <c r="D112" s="59" t="s">
        <v>468</v>
      </c>
      <c r="E112" s="59"/>
      <c r="F112" s="59"/>
      <c r="G112" s="59"/>
      <c r="H112" s="59"/>
      <c r="I112" s="59"/>
      <c r="J112" s="59"/>
      <c r="K112" s="59"/>
      <c r="L112" s="59"/>
      <c r="M112" s="59"/>
      <c r="N112" s="59"/>
      <c r="O112" s="59"/>
      <c r="P112" s="59"/>
      <c r="Q112" s="59"/>
      <c r="R112" s="59"/>
      <c r="S112" s="59"/>
      <c r="T112" s="59"/>
      <c r="U112" s="59"/>
      <c r="V112" s="59"/>
      <c r="W112" s="59"/>
    </row>
    <row r="113" spans="1:23" ht="27.95" customHeight="1">
      <c r="A113" s="67" t="s">
        <v>479</v>
      </c>
      <c r="B113" s="63" t="s">
        <v>480</v>
      </c>
      <c r="C113" s="63" t="s">
        <v>481</v>
      </c>
      <c r="D113" s="63" t="s">
        <v>468</v>
      </c>
      <c r="E113" s="63" t="s">
        <v>23</v>
      </c>
      <c r="F113" s="63"/>
      <c r="G113" s="81"/>
      <c r="H113" s="63"/>
      <c r="I113" s="63" t="s">
        <v>482</v>
      </c>
      <c r="J113" s="63"/>
      <c r="K113" s="63"/>
      <c r="L113" s="63"/>
      <c r="M113" s="63"/>
      <c r="N113" s="63"/>
      <c r="O113" s="63"/>
      <c r="P113" s="63"/>
      <c r="Q113" s="63"/>
      <c r="R113" s="63"/>
      <c r="S113" s="63"/>
      <c r="T113" s="63"/>
      <c r="U113" s="63"/>
      <c r="V113" s="63"/>
      <c r="W113" s="63"/>
    </row>
    <row r="114" spans="1:23" ht="27.95" customHeight="1">
      <c r="A114" s="57" t="s">
        <v>483</v>
      </c>
      <c r="B114" s="58" t="s">
        <v>32</v>
      </c>
      <c r="C114" s="58" t="s">
        <v>484</v>
      </c>
      <c r="D114" s="59" t="s">
        <v>485</v>
      </c>
      <c r="E114" s="58" t="s">
        <v>40</v>
      </c>
      <c r="F114" s="59" t="s">
        <v>118</v>
      </c>
      <c r="G114" s="58" t="s">
        <v>486</v>
      </c>
      <c r="H114" s="59" t="s">
        <v>487</v>
      </c>
      <c r="I114" s="59" t="s">
        <v>488</v>
      </c>
      <c r="J114" s="57" t="s">
        <v>489</v>
      </c>
      <c r="K114" s="59"/>
      <c r="L114" s="59"/>
      <c r="M114" s="59"/>
      <c r="N114" s="59"/>
      <c r="O114" s="59"/>
      <c r="P114" s="59"/>
      <c r="Q114" s="59"/>
      <c r="R114" s="59"/>
      <c r="S114" s="59"/>
      <c r="T114" s="59"/>
      <c r="U114" s="59"/>
      <c r="V114" s="59"/>
      <c r="W114" s="59"/>
    </row>
    <row r="115" spans="1:23" ht="27.95" customHeight="1">
      <c r="A115" s="67" t="str">
        <f>HYPERLINK("http://www.iuc.eu/resources/","International Urban Cooperation (IUC) Ressources")</f>
        <v>International Urban Cooperation (IUC) Ressources</v>
      </c>
      <c r="B115" s="63" t="s">
        <v>490</v>
      </c>
      <c r="C115" s="63" t="s">
        <v>491</v>
      </c>
      <c r="D115" s="63" t="s">
        <v>492</v>
      </c>
      <c r="E115" s="63" t="s">
        <v>493</v>
      </c>
      <c r="F115" s="63"/>
      <c r="G115" s="63" t="s">
        <v>387</v>
      </c>
      <c r="H115" s="63"/>
      <c r="I115" s="63"/>
      <c r="J115" s="67" t="s">
        <v>494</v>
      </c>
      <c r="K115" s="63"/>
      <c r="L115" s="63"/>
      <c r="M115" s="63"/>
      <c r="N115" s="63"/>
      <c r="O115" s="63"/>
      <c r="P115" s="63"/>
      <c r="Q115" s="63"/>
      <c r="R115" s="63"/>
      <c r="S115" s="63"/>
      <c r="T115" s="63"/>
      <c r="U115" s="63"/>
      <c r="V115" s="63"/>
      <c r="W115" s="63"/>
    </row>
    <row r="116" spans="1:23" ht="27.95" customHeight="1">
      <c r="A116" s="66" t="str">
        <f>HYPERLINK("https://www.preventionweb.net/publications/view/57476","Climate change and cities: Second assessment report of the urban climate change research network (ARC3.2) - Summary for city leaders")</f>
        <v>Climate change and cities: Second assessment report of the urban climate change research network (ARC3.2) - Summary for city leaders</v>
      </c>
      <c r="B116" s="59" t="s">
        <v>495</v>
      </c>
      <c r="C116" s="54" t="s">
        <v>496</v>
      </c>
      <c r="D116" s="59" t="s">
        <v>497</v>
      </c>
      <c r="E116" s="59" t="s">
        <v>498</v>
      </c>
      <c r="F116" s="59"/>
      <c r="G116" s="59" t="s">
        <v>387</v>
      </c>
      <c r="H116" s="59"/>
      <c r="I116" s="59"/>
      <c r="J116" s="66" t="s">
        <v>499</v>
      </c>
      <c r="K116" s="59"/>
      <c r="L116" s="59"/>
      <c r="M116" s="59"/>
      <c r="N116" s="59"/>
      <c r="O116" s="59"/>
      <c r="P116" s="59"/>
      <c r="Q116" s="59"/>
      <c r="R116" s="59"/>
      <c r="S116" s="59"/>
      <c r="T116" s="59"/>
      <c r="U116" s="59"/>
      <c r="V116" s="59"/>
      <c r="W116" s="59"/>
    </row>
    <row r="117" spans="1:23" ht="27.95" customHeight="1">
      <c r="A117" s="67" t="s">
        <v>500</v>
      </c>
      <c r="B117" s="63" t="s">
        <v>501</v>
      </c>
      <c r="C117" s="63" t="s">
        <v>502</v>
      </c>
      <c r="D117" s="63" t="s">
        <v>91</v>
      </c>
      <c r="E117" s="63"/>
      <c r="F117" s="63" t="s">
        <v>503</v>
      </c>
      <c r="G117" s="63"/>
      <c r="H117" s="63"/>
      <c r="I117" s="63" t="s">
        <v>504</v>
      </c>
      <c r="J117" s="63"/>
      <c r="K117" s="63"/>
      <c r="L117" s="63"/>
      <c r="M117" s="63"/>
      <c r="N117" s="63"/>
      <c r="O117" s="63"/>
      <c r="P117" s="63"/>
      <c r="Q117" s="63"/>
      <c r="R117" s="63"/>
      <c r="S117" s="63"/>
      <c r="T117" s="63"/>
      <c r="U117" s="63"/>
      <c r="V117" s="63"/>
      <c r="W117" s="63"/>
    </row>
    <row r="118" spans="1:23" ht="27.95" customHeight="1">
      <c r="A118" s="66" t="s">
        <v>505</v>
      </c>
      <c r="B118" s="59" t="s">
        <v>59</v>
      </c>
      <c r="C118" s="59" t="s">
        <v>506</v>
      </c>
      <c r="D118" s="59" t="s">
        <v>507</v>
      </c>
      <c r="E118" s="59" t="s">
        <v>508</v>
      </c>
      <c r="F118" s="59" t="s">
        <v>503</v>
      </c>
      <c r="G118" s="59"/>
      <c r="H118" s="59" t="s">
        <v>509</v>
      </c>
      <c r="I118" s="59" t="s">
        <v>510</v>
      </c>
      <c r="J118" s="59"/>
      <c r="K118" s="59"/>
      <c r="L118" s="59"/>
      <c r="M118" s="59"/>
      <c r="N118" s="59"/>
      <c r="O118" s="59"/>
      <c r="P118" s="59"/>
      <c r="Q118" s="59"/>
      <c r="R118" s="59"/>
      <c r="S118" s="59"/>
      <c r="T118" s="59"/>
      <c r="U118" s="59"/>
      <c r="V118" s="59"/>
      <c r="W118" s="59"/>
    </row>
    <row r="119" spans="1:23" ht="27.95" customHeight="1">
      <c r="A119" s="67" t="str">
        <f>HYPERLINK("https://gendercc.net/fileadmin/inhalte/dokumente/8_Resources/Publications/Guidebook_Gender_and_Urban_Climate_Policy_June_2015.pdf","Gender and Urban Climate Policy Gender-Sensitive Policies Make a Difference")</f>
        <v>Gender and Urban Climate Policy Gender-Sensitive Policies Make a Difference</v>
      </c>
      <c r="B119" s="63" t="s">
        <v>512</v>
      </c>
      <c r="C119" s="63" t="s">
        <v>513</v>
      </c>
      <c r="D119" s="63" t="s">
        <v>507</v>
      </c>
      <c r="E119" s="63"/>
      <c r="F119" s="63"/>
      <c r="G119" s="63"/>
      <c r="H119" s="63"/>
      <c r="I119" s="63"/>
      <c r="J119" s="67" t="s">
        <v>514</v>
      </c>
      <c r="K119" s="63"/>
      <c r="L119" s="63"/>
      <c r="M119" s="63"/>
      <c r="N119" s="63"/>
      <c r="O119" s="63"/>
      <c r="P119" s="63"/>
      <c r="Q119" s="63"/>
      <c r="R119" s="63"/>
      <c r="S119" s="63"/>
      <c r="T119" s="63"/>
      <c r="U119" s="63"/>
      <c r="V119" s="63"/>
      <c r="W119" s="63"/>
    </row>
    <row r="120" spans="1:23" ht="27.95" customHeight="1">
      <c r="A120" s="66" t="s">
        <v>515</v>
      </c>
      <c r="B120" s="59" t="s">
        <v>516</v>
      </c>
      <c r="C120" s="59" t="s">
        <v>517</v>
      </c>
      <c r="D120" s="59" t="s">
        <v>518</v>
      </c>
      <c r="E120" s="59"/>
      <c r="F120" s="59"/>
      <c r="G120" s="59"/>
      <c r="H120" s="59"/>
      <c r="I120" s="59" t="s">
        <v>519</v>
      </c>
      <c r="J120" s="59"/>
      <c r="K120" s="59"/>
      <c r="L120" s="59"/>
      <c r="M120" s="59"/>
      <c r="N120" s="59"/>
      <c r="O120" s="59"/>
      <c r="P120" s="59"/>
      <c r="Q120" s="59"/>
      <c r="R120" s="59"/>
      <c r="S120" s="59"/>
      <c r="T120" s="59"/>
      <c r="U120" s="59"/>
      <c r="V120" s="59"/>
      <c r="W120" s="59"/>
    </row>
    <row r="121" spans="1:23" ht="27.95" customHeight="1">
      <c r="A121" s="67" t="s">
        <v>520</v>
      </c>
      <c r="B121" s="63" t="s">
        <v>521</v>
      </c>
      <c r="C121" s="63" t="s">
        <v>522</v>
      </c>
      <c r="D121" s="63" t="s">
        <v>518</v>
      </c>
      <c r="E121" s="63"/>
      <c r="F121" s="63"/>
      <c r="G121" s="63"/>
      <c r="H121" s="63"/>
      <c r="I121" s="63"/>
      <c r="J121" s="63"/>
      <c r="K121" s="63"/>
      <c r="L121" s="63"/>
      <c r="M121" s="63"/>
      <c r="N121" s="63"/>
      <c r="O121" s="63"/>
      <c r="P121" s="63"/>
      <c r="Q121" s="63"/>
      <c r="R121" s="63"/>
      <c r="S121" s="63"/>
      <c r="T121" s="63"/>
      <c r="U121" s="63"/>
      <c r="V121" s="63"/>
      <c r="W121" s="63"/>
    </row>
    <row r="122" spans="1:23" ht="27.95" customHeight="1">
      <c r="A122" s="66" t="s">
        <v>523</v>
      </c>
      <c r="B122" s="59" t="s">
        <v>524</v>
      </c>
      <c r="C122" s="59" t="s">
        <v>525</v>
      </c>
      <c r="D122" s="59" t="s">
        <v>518</v>
      </c>
      <c r="E122" s="59"/>
      <c r="F122" s="59"/>
      <c r="G122" s="59"/>
      <c r="H122" s="59"/>
      <c r="I122" s="59" t="s">
        <v>526</v>
      </c>
      <c r="J122" s="59"/>
      <c r="K122" s="66" t="s">
        <v>527</v>
      </c>
      <c r="L122" s="59"/>
      <c r="M122" s="59"/>
      <c r="N122" s="59"/>
      <c r="O122" s="59"/>
      <c r="P122" s="59"/>
      <c r="Q122" s="59"/>
      <c r="R122" s="59"/>
      <c r="S122" s="59"/>
      <c r="T122" s="59"/>
      <c r="U122" s="59"/>
      <c r="V122" s="59"/>
      <c r="W122" s="59"/>
    </row>
    <row r="123" spans="1:23" ht="27.95" customHeight="1">
      <c r="A123" s="61" t="s">
        <v>528</v>
      </c>
      <c r="B123" s="63" t="s">
        <v>1191</v>
      </c>
      <c r="C123" s="62" t="s">
        <v>529</v>
      </c>
      <c r="D123" s="63" t="s">
        <v>21</v>
      </c>
      <c r="E123" s="62" t="s">
        <v>40</v>
      </c>
      <c r="F123" s="63" t="s">
        <v>72</v>
      </c>
      <c r="G123" s="62" t="s">
        <v>530</v>
      </c>
      <c r="H123" s="63" t="s">
        <v>112</v>
      </c>
      <c r="I123" s="62" t="s">
        <v>531</v>
      </c>
      <c r="J123" s="61" t="s">
        <v>532</v>
      </c>
      <c r="K123" s="63" t="s">
        <v>533</v>
      </c>
      <c r="L123" s="63" t="s">
        <v>534</v>
      </c>
      <c r="M123" s="63"/>
      <c r="N123" s="63"/>
      <c r="O123" s="63"/>
      <c r="P123" s="63"/>
      <c r="Q123" s="63"/>
      <c r="R123" s="63"/>
      <c r="S123" s="63"/>
      <c r="T123" s="63"/>
      <c r="U123" s="63"/>
      <c r="V123" s="63"/>
      <c r="W123" s="63"/>
    </row>
    <row r="124" spans="1:23" ht="27.95" customHeight="1">
      <c r="A124" s="57" t="s">
        <v>535</v>
      </c>
      <c r="B124" s="59" t="s">
        <v>1191</v>
      </c>
      <c r="C124" s="58" t="s">
        <v>536</v>
      </c>
      <c r="D124" s="59" t="s">
        <v>21</v>
      </c>
      <c r="E124" s="58" t="s">
        <v>40</v>
      </c>
      <c r="F124" s="59" t="s">
        <v>537</v>
      </c>
      <c r="G124" s="58" t="s">
        <v>538</v>
      </c>
      <c r="H124" s="59" t="s">
        <v>31</v>
      </c>
      <c r="I124" s="58" t="s">
        <v>539</v>
      </c>
      <c r="J124" s="57" t="s">
        <v>541</v>
      </c>
      <c r="K124" s="59" t="s">
        <v>544</v>
      </c>
      <c r="L124" s="59"/>
      <c r="M124" s="59"/>
      <c r="N124" s="59"/>
      <c r="O124" s="59"/>
      <c r="P124" s="59"/>
      <c r="Q124" s="59"/>
      <c r="R124" s="59"/>
      <c r="S124" s="59"/>
      <c r="T124" s="59"/>
      <c r="U124" s="59"/>
      <c r="V124" s="59"/>
      <c r="W124" s="59"/>
    </row>
    <row r="125" spans="1:23" ht="27.95" customHeight="1">
      <c r="A125" s="61" t="s">
        <v>546</v>
      </c>
      <c r="B125" s="62" t="s">
        <v>547</v>
      </c>
      <c r="C125" s="62" t="s">
        <v>548</v>
      </c>
      <c r="D125" s="63" t="s">
        <v>21</v>
      </c>
      <c r="E125" s="62" t="s">
        <v>40</v>
      </c>
      <c r="F125" s="63" t="s">
        <v>36</v>
      </c>
      <c r="G125" s="62" t="s">
        <v>100</v>
      </c>
      <c r="H125" s="63" t="s">
        <v>111</v>
      </c>
      <c r="I125" s="62" t="s">
        <v>549</v>
      </c>
      <c r="J125" s="61" t="s">
        <v>550</v>
      </c>
      <c r="K125" s="63"/>
      <c r="L125" s="63"/>
      <c r="M125" s="63"/>
      <c r="N125" s="63"/>
      <c r="O125" s="63"/>
      <c r="P125" s="63"/>
      <c r="Q125" s="63"/>
      <c r="R125" s="63"/>
      <c r="S125" s="63"/>
      <c r="T125" s="63"/>
      <c r="U125" s="63"/>
      <c r="V125" s="63"/>
      <c r="W125" s="63"/>
    </row>
    <row r="126" spans="1:23" ht="27.95" customHeight="1">
      <c r="A126" s="57" t="s">
        <v>552</v>
      </c>
      <c r="B126" s="59" t="s">
        <v>46</v>
      </c>
      <c r="C126" s="58" t="s">
        <v>556</v>
      </c>
      <c r="D126" s="59" t="s">
        <v>21</v>
      </c>
      <c r="E126" s="58" t="s">
        <v>40</v>
      </c>
      <c r="F126" s="59" t="s">
        <v>14</v>
      </c>
      <c r="G126" s="58" t="s">
        <v>100</v>
      </c>
      <c r="H126" s="59" t="s">
        <v>111</v>
      </c>
      <c r="I126" s="58" t="s">
        <v>557</v>
      </c>
      <c r="J126" s="57" t="s">
        <v>559</v>
      </c>
      <c r="K126" s="59"/>
      <c r="L126" s="59"/>
      <c r="M126" s="59"/>
      <c r="N126" s="59"/>
      <c r="O126" s="59"/>
      <c r="P126" s="59"/>
      <c r="Q126" s="59"/>
      <c r="R126" s="59"/>
      <c r="S126" s="59"/>
      <c r="T126" s="59"/>
      <c r="U126" s="59"/>
      <c r="V126" s="59"/>
      <c r="W126" s="59"/>
    </row>
    <row r="127" spans="1:23" ht="27.95" customHeight="1">
      <c r="A127" s="61" t="s">
        <v>560</v>
      </c>
      <c r="B127" s="63" t="s">
        <v>561</v>
      </c>
      <c r="C127" s="82" t="s">
        <v>562</v>
      </c>
      <c r="D127" s="63" t="s">
        <v>21</v>
      </c>
      <c r="E127" s="62" t="s">
        <v>151</v>
      </c>
      <c r="F127" s="62" t="s">
        <v>111</v>
      </c>
      <c r="G127" s="62" t="s">
        <v>151</v>
      </c>
      <c r="H127" s="63" t="s">
        <v>112</v>
      </c>
      <c r="I127" s="63" t="s">
        <v>564</v>
      </c>
      <c r="J127" s="61" t="s">
        <v>565</v>
      </c>
      <c r="K127" s="63"/>
      <c r="L127" s="63"/>
      <c r="M127" s="63"/>
      <c r="N127" s="63"/>
      <c r="O127" s="63"/>
      <c r="P127" s="63"/>
      <c r="Q127" s="63"/>
      <c r="R127" s="63"/>
      <c r="S127" s="63"/>
      <c r="T127" s="63"/>
      <c r="U127" s="63"/>
      <c r="V127" s="63"/>
      <c r="W127" s="63"/>
    </row>
    <row r="128" spans="1:23" ht="27.95" customHeight="1">
      <c r="A128" s="57" t="s">
        <v>566</v>
      </c>
      <c r="B128" s="58" t="s">
        <v>569</v>
      </c>
      <c r="C128" s="58" t="s">
        <v>571</v>
      </c>
      <c r="D128" s="59" t="s">
        <v>21</v>
      </c>
      <c r="E128" s="58" t="s">
        <v>40</v>
      </c>
      <c r="F128" s="58" t="s">
        <v>72</v>
      </c>
      <c r="G128" s="58" t="s">
        <v>61</v>
      </c>
      <c r="H128" s="58" t="s">
        <v>48</v>
      </c>
      <c r="I128" s="58" t="s">
        <v>572</v>
      </c>
      <c r="J128" s="57" t="s">
        <v>573</v>
      </c>
      <c r="K128" s="59"/>
      <c r="L128" s="59"/>
      <c r="M128" s="59"/>
      <c r="N128" s="59"/>
      <c r="O128" s="59"/>
      <c r="P128" s="59"/>
      <c r="Q128" s="59"/>
      <c r="R128" s="59"/>
      <c r="S128" s="59"/>
      <c r="T128" s="59"/>
      <c r="U128" s="59"/>
      <c r="V128" s="59"/>
      <c r="W128" s="59"/>
    </row>
    <row r="129" spans="1:23" ht="27.95" customHeight="1">
      <c r="A129" s="61" t="s">
        <v>575</v>
      </c>
      <c r="B129" s="62" t="s">
        <v>577</v>
      </c>
      <c r="C129" s="62" t="s">
        <v>578</v>
      </c>
      <c r="D129" s="63" t="s">
        <v>21</v>
      </c>
      <c r="E129" s="62" t="s">
        <v>40</v>
      </c>
      <c r="F129" s="62" t="s">
        <v>72</v>
      </c>
      <c r="G129" s="62" t="s">
        <v>61</v>
      </c>
      <c r="H129" s="62" t="s">
        <v>48</v>
      </c>
      <c r="I129" s="62" t="s">
        <v>581</v>
      </c>
      <c r="J129" s="61" t="s">
        <v>582</v>
      </c>
      <c r="K129" s="63"/>
      <c r="L129" s="63"/>
      <c r="M129" s="63"/>
      <c r="N129" s="63"/>
      <c r="O129" s="63"/>
      <c r="P129" s="63"/>
      <c r="Q129" s="63"/>
      <c r="R129" s="63"/>
      <c r="S129" s="63"/>
      <c r="T129" s="63"/>
      <c r="U129" s="63"/>
      <c r="V129" s="63"/>
      <c r="W129" s="63"/>
    </row>
    <row r="130" spans="1:23" ht="27.95" customHeight="1">
      <c r="A130" s="57" t="str">
        <f>HYPERLINK("https://www.adb.org/sites/default/files/institutional-document/161535/toolkit-rapid-economic-assessment-cities.pdf","Tool Kit for rapid economic assessment, planning, and development of Cities in Asia")</f>
        <v>Tool Kit for rapid economic assessment, planning, and development of Cities in Asia</v>
      </c>
      <c r="B130" s="58" t="s">
        <v>540</v>
      </c>
      <c r="C130" s="58" t="s">
        <v>542</v>
      </c>
      <c r="D130" s="59" t="s">
        <v>21</v>
      </c>
      <c r="E130" s="58" t="s">
        <v>40</v>
      </c>
      <c r="F130" s="58" t="s">
        <v>36</v>
      </c>
      <c r="G130" s="58" t="s">
        <v>245</v>
      </c>
      <c r="H130" s="58" t="s">
        <v>330</v>
      </c>
      <c r="I130" s="58" t="s">
        <v>543</v>
      </c>
      <c r="J130" s="77" t="s">
        <v>545</v>
      </c>
      <c r="K130" s="59"/>
      <c r="L130" s="59"/>
      <c r="M130" s="59"/>
      <c r="N130" s="59"/>
      <c r="O130" s="59"/>
      <c r="P130" s="59"/>
      <c r="Q130" s="59"/>
      <c r="R130" s="59"/>
      <c r="S130" s="59"/>
      <c r="T130" s="59"/>
      <c r="U130" s="59"/>
      <c r="V130" s="59"/>
      <c r="W130" s="59"/>
    </row>
    <row r="131" spans="1:23" ht="27.95" customHeight="1">
      <c r="A131" s="67" t="str">
        <f>HYPERLINK("https://www.adb.org/documents/green-city-development-tool-kit","Green City Development Toolkit ")</f>
        <v xml:space="preserve">Green City Development Toolkit </v>
      </c>
      <c r="B131" s="63" t="s">
        <v>540</v>
      </c>
      <c r="C131" s="63" t="s">
        <v>551</v>
      </c>
      <c r="D131" s="63" t="s">
        <v>21</v>
      </c>
      <c r="E131" s="63" t="s">
        <v>19</v>
      </c>
      <c r="F131" s="63" t="s">
        <v>553</v>
      </c>
      <c r="G131" s="63" t="s">
        <v>245</v>
      </c>
      <c r="H131" s="63" t="s">
        <v>554</v>
      </c>
      <c r="I131" s="63" t="s">
        <v>555</v>
      </c>
      <c r="J131" s="67" t="s">
        <v>558</v>
      </c>
      <c r="K131" s="63"/>
      <c r="L131" s="63"/>
      <c r="M131" s="63"/>
      <c r="N131" s="63"/>
      <c r="O131" s="63"/>
      <c r="P131" s="63"/>
      <c r="Q131" s="63"/>
      <c r="R131" s="63"/>
      <c r="S131" s="63"/>
      <c r="T131" s="63"/>
      <c r="U131" s="63"/>
      <c r="V131" s="63"/>
      <c r="W131" s="63"/>
    </row>
    <row r="132" spans="1:23" ht="27.95" customHeight="1">
      <c r="A132" s="66" t="s">
        <v>590</v>
      </c>
      <c r="B132" s="59" t="s">
        <v>593</v>
      </c>
      <c r="C132" s="59" t="s">
        <v>594</v>
      </c>
      <c r="D132" s="59" t="s">
        <v>21</v>
      </c>
      <c r="E132" s="59"/>
      <c r="F132" s="59"/>
      <c r="G132" s="59"/>
      <c r="H132" s="59"/>
      <c r="I132" s="59" t="s">
        <v>595</v>
      </c>
      <c r="J132" s="59"/>
      <c r="K132" s="59"/>
      <c r="L132" s="59"/>
      <c r="M132" s="59"/>
      <c r="N132" s="59"/>
      <c r="O132" s="59"/>
      <c r="P132" s="59"/>
      <c r="Q132" s="59"/>
      <c r="R132" s="59"/>
      <c r="S132" s="59"/>
      <c r="T132" s="59"/>
      <c r="U132" s="59"/>
      <c r="V132" s="59"/>
      <c r="W132" s="59"/>
    </row>
    <row r="133" spans="1:23" ht="27.95" customHeight="1">
      <c r="A133" s="67" t="s">
        <v>597</v>
      </c>
      <c r="B133" s="63" t="s">
        <v>46</v>
      </c>
      <c r="C133" s="63" t="s">
        <v>600</v>
      </c>
      <c r="D133" s="63" t="s">
        <v>21</v>
      </c>
      <c r="E133" s="63"/>
      <c r="F133" s="63"/>
      <c r="G133" s="63"/>
      <c r="H133" s="63"/>
      <c r="I133" s="63" t="s">
        <v>602</v>
      </c>
      <c r="J133" s="63"/>
      <c r="K133" s="63"/>
      <c r="L133" s="63"/>
      <c r="M133" s="63"/>
      <c r="N133" s="63"/>
      <c r="O133" s="63"/>
      <c r="P133" s="63"/>
      <c r="Q133" s="63"/>
      <c r="R133" s="63"/>
      <c r="S133" s="63"/>
      <c r="T133" s="63"/>
      <c r="U133" s="63"/>
      <c r="V133" s="63"/>
      <c r="W133" s="63"/>
    </row>
    <row r="134" spans="1:23" ht="27.95" customHeight="1">
      <c r="A134" s="66" t="s">
        <v>89</v>
      </c>
      <c r="B134" s="59" t="s">
        <v>32</v>
      </c>
      <c r="C134" s="59" t="s">
        <v>90</v>
      </c>
      <c r="D134" s="59" t="s">
        <v>760</v>
      </c>
      <c r="E134" s="59" t="s">
        <v>563</v>
      </c>
      <c r="F134" s="59"/>
      <c r="G134" s="59"/>
      <c r="H134" s="59"/>
      <c r="I134" s="59" t="s">
        <v>95</v>
      </c>
      <c r="J134" s="59"/>
      <c r="K134" s="59"/>
      <c r="L134" s="59"/>
      <c r="M134" s="59"/>
      <c r="N134" s="59"/>
      <c r="O134" s="59"/>
      <c r="P134" s="59"/>
      <c r="Q134" s="59"/>
      <c r="R134" s="59"/>
      <c r="S134" s="59"/>
      <c r="T134" s="59"/>
      <c r="U134" s="59"/>
      <c r="V134" s="59"/>
      <c r="W134" s="59"/>
    </row>
    <row r="135" spans="1:23" ht="27.95" customHeight="1">
      <c r="A135" s="67" t="str">
        <f>HYPERLINK("http://localizingthesdgs.org/library/52/A-Users’-Guide-to-Measuring-Local-Governance.pdf","A Users’ Guide to Measuring Local Governance
")</f>
        <v xml:space="preserve">A Users’ Guide to Measuring Local Governance
</v>
      </c>
      <c r="B135" s="63" t="s">
        <v>22</v>
      </c>
      <c r="C135" s="63" t="s">
        <v>567</v>
      </c>
      <c r="D135" s="63" t="s">
        <v>21</v>
      </c>
      <c r="E135" s="63"/>
      <c r="F135" s="63"/>
      <c r="G135" s="63"/>
      <c r="H135" s="63"/>
      <c r="I135" s="63" t="s">
        <v>568</v>
      </c>
      <c r="J135" s="63"/>
      <c r="K135" s="63"/>
      <c r="L135" s="63"/>
      <c r="M135" s="63"/>
      <c r="N135" s="63"/>
      <c r="O135" s="63"/>
      <c r="P135" s="63"/>
      <c r="Q135" s="63"/>
      <c r="R135" s="63"/>
      <c r="S135" s="63"/>
      <c r="T135" s="63"/>
      <c r="U135" s="63"/>
      <c r="V135" s="63"/>
      <c r="W135" s="63"/>
    </row>
    <row r="136" spans="1:23" ht="27.95" customHeight="1">
      <c r="A136" s="66" t="s">
        <v>570</v>
      </c>
      <c r="B136" s="59" t="s">
        <v>540</v>
      </c>
      <c r="C136" s="59" t="s">
        <v>574</v>
      </c>
      <c r="D136" s="59" t="s">
        <v>12</v>
      </c>
      <c r="E136" s="59"/>
      <c r="F136" s="59"/>
      <c r="G136" s="59"/>
      <c r="H136" s="59"/>
      <c r="I136" s="59"/>
      <c r="J136" s="59"/>
      <c r="K136" s="59"/>
      <c r="L136" s="59"/>
      <c r="M136" s="59"/>
      <c r="N136" s="59"/>
      <c r="O136" s="59"/>
      <c r="P136" s="59"/>
      <c r="Q136" s="59"/>
      <c r="R136" s="59"/>
      <c r="S136" s="59"/>
      <c r="T136" s="59"/>
      <c r="U136" s="59"/>
      <c r="V136" s="59"/>
      <c r="W136" s="59"/>
    </row>
    <row r="137" spans="1:23" ht="27.95" customHeight="1">
      <c r="A137" s="67" t="str">
        <f>HYPERLINK("http://www.mspguide.org/msp-guide","The MSP Tool Guide")</f>
        <v>The MSP Tool Guide</v>
      </c>
      <c r="B137" s="63" t="s">
        <v>614</v>
      </c>
      <c r="C137" s="63" t="s">
        <v>616</v>
      </c>
      <c r="D137" s="63" t="s">
        <v>21</v>
      </c>
      <c r="E137" s="63"/>
      <c r="F137" s="63"/>
      <c r="G137" s="63"/>
      <c r="H137" s="63"/>
      <c r="I137" s="63"/>
      <c r="J137" s="63"/>
      <c r="K137" s="63" t="s">
        <v>618</v>
      </c>
      <c r="L137" s="63"/>
      <c r="M137" s="63"/>
      <c r="N137" s="63"/>
      <c r="O137" s="63"/>
      <c r="P137" s="63"/>
      <c r="Q137" s="63"/>
      <c r="R137" s="63"/>
      <c r="S137" s="63"/>
      <c r="T137" s="63"/>
      <c r="U137" s="63"/>
      <c r="V137" s="63"/>
      <c r="W137" s="63"/>
    </row>
    <row r="138" spans="1:23" ht="27.95" customHeight="1">
      <c r="A138" s="66" t="str">
        <f>HYPERLINK("https://unhabitat.org/books/tools-to-support-participatory-urban-decision-making/","Tools to Support Participatory Urban Decision Making")</f>
        <v>Tools to Support Participatory Urban Decision Making</v>
      </c>
      <c r="B138" s="59" t="s">
        <v>17</v>
      </c>
      <c r="C138" s="59" t="s">
        <v>576</v>
      </c>
      <c r="D138" s="59" t="s">
        <v>21</v>
      </c>
      <c r="E138" s="59"/>
      <c r="F138" s="59"/>
      <c r="G138" s="59" t="s">
        <v>579</v>
      </c>
      <c r="H138" s="59"/>
      <c r="I138" s="59"/>
      <c r="J138" s="66" t="s">
        <v>580</v>
      </c>
      <c r="K138" s="59"/>
      <c r="L138" s="59"/>
      <c r="M138" s="59"/>
      <c r="N138" s="59"/>
      <c r="O138" s="59"/>
      <c r="P138" s="59"/>
      <c r="Q138" s="59"/>
      <c r="R138" s="59"/>
      <c r="S138" s="59"/>
      <c r="T138" s="59"/>
      <c r="U138" s="59"/>
      <c r="V138" s="59"/>
      <c r="W138" s="59"/>
    </row>
    <row r="139" spans="1:23" ht="27.95" customHeight="1">
      <c r="A139" s="67" t="str">
        <f>HYPERLINK("https://www.100resilientcities.org/wp-content/uploads/2018/09/NYU-Urban-Growth-Handbook_FINAL.pdf","100RC HANDBOOK - Planning for Resilient Urban Growth - Tools for Proactively Managing Rapid Urban Growth
")</f>
        <v xml:space="preserve">100RC HANDBOOK - Planning for Resilient Urban Growth - Tools for Proactively Managing Rapid Urban Growth
</v>
      </c>
      <c r="B139" s="63" t="s">
        <v>620</v>
      </c>
      <c r="C139" s="63" t="s">
        <v>621</v>
      </c>
      <c r="D139" s="63" t="s">
        <v>21</v>
      </c>
      <c r="E139" s="63"/>
      <c r="F139" s="63"/>
      <c r="G139" s="63"/>
      <c r="H139" s="63"/>
      <c r="I139" s="63" t="s">
        <v>622</v>
      </c>
      <c r="J139" s="67" t="s">
        <v>624</v>
      </c>
      <c r="K139" s="63"/>
      <c r="L139" s="63"/>
      <c r="M139" s="63"/>
      <c r="N139" s="63"/>
      <c r="O139" s="63"/>
      <c r="P139" s="63"/>
      <c r="Q139" s="63"/>
      <c r="R139" s="63"/>
      <c r="S139" s="63"/>
      <c r="T139" s="63"/>
      <c r="U139" s="63"/>
      <c r="V139" s="63"/>
      <c r="W139" s="63"/>
    </row>
    <row r="140" spans="1:23" ht="27.95" customHeight="1">
      <c r="A140" s="66" t="str">
        <f>HYPERLINK("https://www.oecd.org/cfe/urban-principles.htm","Principles on Urban Policy ")</f>
        <v xml:space="preserve">Principles on Urban Policy </v>
      </c>
      <c r="B140" s="59" t="s">
        <v>56</v>
      </c>
      <c r="C140" s="59" t="s">
        <v>627</v>
      </c>
      <c r="D140" s="59" t="s">
        <v>21</v>
      </c>
      <c r="E140" s="59"/>
      <c r="F140" s="59"/>
      <c r="G140" s="59"/>
      <c r="H140" s="59"/>
      <c r="I140" s="59"/>
      <c r="J140" s="66" t="s">
        <v>628</v>
      </c>
      <c r="K140" s="66" t="s">
        <v>632</v>
      </c>
      <c r="L140" s="59"/>
      <c r="M140" s="59"/>
      <c r="N140" s="59"/>
      <c r="O140" s="59"/>
      <c r="P140" s="59"/>
      <c r="Q140" s="59"/>
      <c r="R140" s="59"/>
      <c r="S140" s="59"/>
      <c r="T140" s="59"/>
      <c r="U140" s="59"/>
      <c r="V140" s="59"/>
      <c r="W140" s="59"/>
    </row>
    <row r="141" spans="1:23" ht="27.95" customHeight="1">
      <c r="A141" s="67" t="str">
        <f>HYPERLINK("https://www.unccd.int/sites/default/files/documents/2019-06/LDN_CF_report_web-english.pdf","SCIENTIFIC CONCEPTUAL FRAMEWORK FOR LAND DEGRADATION NEUTRALITY")</f>
        <v>SCIENTIFIC CONCEPTUAL FRAMEWORK FOR LAND DEGRADATION NEUTRALITY</v>
      </c>
      <c r="B141" s="63" t="s">
        <v>57</v>
      </c>
      <c r="C141" s="63" t="s">
        <v>635</v>
      </c>
      <c r="D141" s="63" t="s">
        <v>21</v>
      </c>
      <c r="E141" s="63" t="s">
        <v>19</v>
      </c>
      <c r="F141" s="63" t="s">
        <v>20</v>
      </c>
      <c r="G141" s="63" t="s">
        <v>636</v>
      </c>
      <c r="H141" s="63" t="s">
        <v>50</v>
      </c>
      <c r="I141" s="63" t="s">
        <v>637</v>
      </c>
      <c r="J141" s="63"/>
      <c r="K141" s="63"/>
      <c r="L141" s="63"/>
      <c r="M141" s="63"/>
      <c r="N141" s="63"/>
      <c r="O141" s="63"/>
      <c r="P141" s="63"/>
      <c r="Q141" s="63"/>
      <c r="R141" s="63"/>
      <c r="S141" s="63"/>
      <c r="T141" s="63"/>
      <c r="U141" s="63"/>
      <c r="V141" s="63"/>
      <c r="W141" s="63"/>
    </row>
    <row r="142" spans="1:23" ht="27.95" customHeight="1">
      <c r="A142" s="66" t="str">
        <f>HYPERLINK("https://knowledge.unccd.int/sites/default/files/2018-09/LDN%20TPP%20checklist%20final%20draft%20040918.pdf","Checklist for Land Degradation Neutrality Transformative Projects and
Programmes (LDN TPP)")</f>
        <v>Checklist for Land Degradation Neutrality Transformative Projects and
Programmes (LDN TPP)</v>
      </c>
      <c r="B142" s="59" t="s">
        <v>57</v>
      </c>
      <c r="C142" s="59" t="s">
        <v>641</v>
      </c>
      <c r="D142" s="59" t="s">
        <v>21</v>
      </c>
      <c r="E142" s="59" t="s">
        <v>19</v>
      </c>
      <c r="F142" s="59" t="s">
        <v>20</v>
      </c>
      <c r="G142" s="59" t="s">
        <v>642</v>
      </c>
      <c r="H142" s="59" t="s">
        <v>50</v>
      </c>
      <c r="I142" s="59"/>
      <c r="J142" s="59"/>
      <c r="K142" s="59"/>
      <c r="L142" s="59"/>
      <c r="M142" s="59"/>
      <c r="N142" s="59"/>
      <c r="O142" s="59"/>
      <c r="P142" s="59"/>
      <c r="Q142" s="59"/>
      <c r="R142" s="59"/>
      <c r="S142" s="59"/>
      <c r="T142" s="59"/>
      <c r="U142" s="59"/>
      <c r="V142" s="59"/>
      <c r="W142" s="59"/>
    </row>
    <row r="143" spans="1:23" ht="27.95" customHeight="1">
      <c r="A143" s="63" t="s">
        <v>647</v>
      </c>
      <c r="B143" s="63" t="s">
        <v>49</v>
      </c>
      <c r="C143" s="63" t="s">
        <v>648</v>
      </c>
      <c r="D143" s="63" t="s">
        <v>21</v>
      </c>
      <c r="E143" s="63" t="s">
        <v>19</v>
      </c>
      <c r="F143" s="63"/>
      <c r="G143" s="63" t="s">
        <v>245</v>
      </c>
      <c r="H143" s="63"/>
      <c r="I143" s="63" t="s">
        <v>650</v>
      </c>
      <c r="J143" s="63"/>
      <c r="K143" s="67" t="s">
        <v>651</v>
      </c>
      <c r="L143" s="63"/>
      <c r="M143" s="63"/>
      <c r="N143" s="63"/>
      <c r="O143" s="63"/>
      <c r="P143" s="63"/>
      <c r="Q143" s="63"/>
      <c r="R143" s="63"/>
      <c r="S143" s="63"/>
      <c r="T143" s="63"/>
      <c r="U143" s="63"/>
      <c r="V143" s="63"/>
      <c r="W143" s="63"/>
    </row>
    <row r="144" spans="1:23" ht="27.95" customHeight="1">
      <c r="A144" s="66" t="s">
        <v>654</v>
      </c>
      <c r="B144" s="59" t="s">
        <v>22</v>
      </c>
      <c r="C144" s="59" t="s">
        <v>656</v>
      </c>
      <c r="D144" s="59" t="s">
        <v>21</v>
      </c>
      <c r="E144" s="59"/>
      <c r="F144" s="59"/>
      <c r="G144" s="59"/>
      <c r="H144" s="59"/>
      <c r="I144" s="59"/>
      <c r="J144" s="66" t="s">
        <v>657</v>
      </c>
      <c r="K144" s="59"/>
      <c r="L144" s="59"/>
      <c r="M144" s="59"/>
      <c r="N144" s="59"/>
      <c r="O144" s="59"/>
      <c r="P144" s="59"/>
      <c r="Q144" s="59"/>
      <c r="R144" s="59"/>
      <c r="S144" s="59"/>
      <c r="T144" s="59"/>
      <c r="U144" s="59"/>
      <c r="V144" s="59"/>
      <c r="W144" s="59"/>
    </row>
    <row r="145" spans="1:23" ht="27.95" customHeight="1">
      <c r="A145" s="67" t="s">
        <v>661</v>
      </c>
      <c r="B145" s="63" t="s">
        <v>22</v>
      </c>
      <c r="C145" s="63" t="s">
        <v>663</v>
      </c>
      <c r="D145" s="63" t="s">
        <v>21</v>
      </c>
      <c r="E145" s="63"/>
      <c r="F145" s="63"/>
      <c r="G145" s="63"/>
      <c r="H145" s="63"/>
      <c r="I145" s="63"/>
      <c r="J145" s="63"/>
      <c r="K145" s="63"/>
      <c r="L145" s="63"/>
      <c r="M145" s="63"/>
      <c r="N145" s="63"/>
      <c r="O145" s="63"/>
      <c r="P145" s="63"/>
      <c r="Q145" s="63"/>
      <c r="R145" s="63"/>
      <c r="S145" s="63"/>
      <c r="T145" s="63"/>
      <c r="U145" s="63"/>
      <c r="V145" s="63"/>
      <c r="W145" s="63"/>
    </row>
    <row r="146" spans="1:23" ht="27.95" customHeight="1">
      <c r="A146" s="66" t="s">
        <v>583</v>
      </c>
      <c r="B146" s="59" t="s">
        <v>49</v>
      </c>
      <c r="C146" s="59" t="s">
        <v>584</v>
      </c>
      <c r="D146" s="59" t="s">
        <v>21</v>
      </c>
      <c r="E146" s="59"/>
      <c r="F146" s="59"/>
      <c r="G146" s="59"/>
      <c r="H146" s="59"/>
      <c r="I146" s="59" t="s">
        <v>585</v>
      </c>
      <c r="J146" s="59"/>
      <c r="K146" s="59"/>
      <c r="L146" s="59"/>
      <c r="M146" s="59"/>
      <c r="N146" s="59"/>
      <c r="O146" s="59"/>
      <c r="P146" s="59"/>
      <c r="Q146" s="59"/>
      <c r="R146" s="59"/>
      <c r="S146" s="59"/>
      <c r="T146" s="59"/>
      <c r="U146" s="59"/>
      <c r="V146" s="59"/>
      <c r="W146" s="59"/>
    </row>
    <row r="147" spans="1:23" ht="27.95" customHeight="1">
      <c r="A147" s="67" t="s">
        <v>669</v>
      </c>
      <c r="B147" s="63" t="s">
        <v>670</v>
      </c>
      <c r="C147" s="63" t="s">
        <v>672</v>
      </c>
      <c r="D147" s="63" t="s">
        <v>21</v>
      </c>
      <c r="E147" s="63"/>
      <c r="F147" s="63"/>
      <c r="G147" s="63"/>
      <c r="H147" s="63"/>
      <c r="I147" s="63"/>
      <c r="J147" s="63"/>
      <c r="K147" s="63"/>
      <c r="L147" s="63"/>
      <c r="M147" s="63"/>
      <c r="N147" s="63"/>
      <c r="O147" s="63"/>
      <c r="P147" s="63"/>
      <c r="Q147" s="63"/>
      <c r="R147" s="63"/>
      <c r="S147" s="63"/>
      <c r="T147" s="63"/>
      <c r="U147" s="63"/>
      <c r="V147" s="63"/>
      <c r="W147" s="63"/>
    </row>
    <row r="148" spans="1:23" ht="27.95" customHeight="1">
      <c r="A148" s="57" t="s">
        <v>586</v>
      </c>
      <c r="B148" s="59" t="s">
        <v>540</v>
      </c>
      <c r="C148" s="59" t="s">
        <v>587</v>
      </c>
      <c r="D148" s="59" t="s">
        <v>21</v>
      </c>
      <c r="E148" s="59" t="s">
        <v>588</v>
      </c>
      <c r="F148" s="58" t="s">
        <v>589</v>
      </c>
      <c r="G148" s="58" t="s">
        <v>245</v>
      </c>
      <c r="H148" s="58" t="s">
        <v>330</v>
      </c>
      <c r="I148" s="59" t="s">
        <v>591</v>
      </c>
      <c r="J148" s="66" t="s">
        <v>592</v>
      </c>
      <c r="K148" s="59"/>
      <c r="L148" s="59"/>
      <c r="M148" s="59"/>
      <c r="N148" s="59"/>
      <c r="O148" s="59"/>
      <c r="P148" s="59"/>
      <c r="Q148" s="59"/>
      <c r="R148" s="59"/>
      <c r="S148" s="59"/>
      <c r="T148" s="59"/>
      <c r="U148" s="59"/>
      <c r="V148" s="59"/>
      <c r="W148" s="59"/>
    </row>
    <row r="149" spans="1:23" ht="27.95" customHeight="1">
      <c r="A149" s="67" t="str">
        <f>HYPERLINK("http://knowyourcity.info/explore-our-data/","
 Know your city ")</f>
        <v xml:space="preserve">
 Know your city </v>
      </c>
      <c r="B149" s="63" t="s">
        <v>674</v>
      </c>
      <c r="C149" s="63" t="s">
        <v>675</v>
      </c>
      <c r="D149" s="63" t="s">
        <v>21</v>
      </c>
      <c r="E149" s="63"/>
      <c r="F149" s="63"/>
      <c r="G149" s="63"/>
      <c r="H149" s="63"/>
      <c r="I149" s="63"/>
      <c r="J149" s="68"/>
      <c r="K149" s="63"/>
      <c r="L149" s="63"/>
      <c r="M149" s="63"/>
      <c r="N149" s="63"/>
      <c r="O149" s="63"/>
      <c r="P149" s="63"/>
      <c r="Q149" s="63"/>
      <c r="R149" s="63"/>
      <c r="S149" s="63"/>
      <c r="T149" s="63"/>
      <c r="U149" s="63"/>
      <c r="V149" s="63"/>
      <c r="W149" s="63"/>
    </row>
    <row r="150" spans="1:23" ht="27.95" customHeight="1">
      <c r="A150" s="66" t="str">
        <f>HYPERLINK("http://localizingthesdgs.org/library/210/A-Guide-to-Multi-level-Governance-For-Local-and-Regional-Public-Authorities.pdf","A Guide to Multi-level Governance For Local and Regional Public Authorities        ")</f>
        <v xml:space="preserve">A Guide to Multi-level Governance For Local and Regional Public Authorities        </v>
      </c>
      <c r="B150" s="59" t="s">
        <v>680</v>
      </c>
      <c r="C150" s="59" t="s">
        <v>681</v>
      </c>
      <c r="D150" s="59" t="s">
        <v>21</v>
      </c>
      <c r="E150" s="59" t="s">
        <v>19</v>
      </c>
      <c r="F150" s="59" t="s">
        <v>682</v>
      </c>
      <c r="G150" s="59"/>
      <c r="H150" s="59" t="s">
        <v>35</v>
      </c>
      <c r="I150" s="59"/>
      <c r="J150" s="59"/>
      <c r="K150" s="59"/>
      <c r="L150" s="59"/>
      <c r="M150" s="59"/>
      <c r="N150" s="59"/>
      <c r="O150" s="59"/>
      <c r="P150" s="59"/>
      <c r="Q150" s="59"/>
      <c r="R150" s="59"/>
      <c r="S150" s="59"/>
      <c r="T150" s="59"/>
      <c r="U150" s="59"/>
      <c r="V150" s="59"/>
      <c r="W150" s="59"/>
    </row>
    <row r="151" spans="1:23" ht="27.95" customHeight="1">
      <c r="A151" s="67" t="s">
        <v>684</v>
      </c>
      <c r="B151" s="63" t="s">
        <v>59</v>
      </c>
      <c r="C151" s="63" t="s">
        <v>687</v>
      </c>
      <c r="D151" s="63" t="s">
        <v>21</v>
      </c>
      <c r="E151" s="63"/>
      <c r="F151" s="63"/>
      <c r="G151" s="63"/>
      <c r="H151" s="63"/>
      <c r="I151" s="63"/>
      <c r="J151" s="63"/>
      <c r="K151" s="63"/>
      <c r="L151" s="63"/>
      <c r="M151" s="63"/>
      <c r="N151" s="63"/>
      <c r="O151" s="63"/>
      <c r="P151" s="63"/>
      <c r="Q151" s="63"/>
      <c r="R151" s="63"/>
      <c r="S151" s="63"/>
      <c r="T151" s="63"/>
      <c r="U151" s="63"/>
      <c r="V151" s="63"/>
      <c r="W151" s="63"/>
    </row>
    <row r="152" spans="1:23" ht="27.95" customHeight="1">
      <c r="A152" s="66" t="s">
        <v>690</v>
      </c>
      <c r="B152" s="59" t="s">
        <v>59</v>
      </c>
      <c r="C152" s="59" t="s">
        <v>693</v>
      </c>
      <c r="D152" s="59" t="s">
        <v>111</v>
      </c>
      <c r="E152" s="59"/>
      <c r="F152" s="59"/>
      <c r="G152" s="59"/>
      <c r="H152" s="59"/>
      <c r="I152" s="59"/>
      <c r="J152" s="59"/>
      <c r="K152" s="59"/>
      <c r="L152" s="59"/>
      <c r="M152" s="59"/>
      <c r="N152" s="59"/>
      <c r="O152" s="59"/>
      <c r="P152" s="59"/>
      <c r="Q152" s="59"/>
      <c r="R152" s="59"/>
      <c r="S152" s="59"/>
      <c r="T152" s="59"/>
      <c r="U152" s="59"/>
      <c r="V152" s="59"/>
      <c r="W152" s="59"/>
    </row>
    <row r="153" spans="1:23" ht="27.95" customHeight="1">
      <c r="A153" s="67" t="s">
        <v>694</v>
      </c>
      <c r="B153" s="63" t="s">
        <v>59</v>
      </c>
      <c r="C153" s="63" t="s">
        <v>696</v>
      </c>
      <c r="D153" s="63" t="s">
        <v>111</v>
      </c>
      <c r="E153" s="63"/>
      <c r="F153" s="63"/>
      <c r="G153" s="63"/>
      <c r="H153" s="63"/>
      <c r="I153" s="63"/>
      <c r="J153" s="63"/>
      <c r="K153" s="63"/>
      <c r="L153" s="63"/>
      <c r="M153" s="63"/>
      <c r="N153" s="63"/>
      <c r="O153" s="63"/>
      <c r="P153" s="63"/>
      <c r="Q153" s="63"/>
      <c r="R153" s="63"/>
      <c r="S153" s="63"/>
      <c r="T153" s="63"/>
      <c r="U153" s="63"/>
      <c r="V153" s="63"/>
      <c r="W153" s="63"/>
    </row>
    <row r="154" spans="1:23" ht="27.95" customHeight="1">
      <c r="A154" s="66" t="str">
        <f>HYPERLINK("https://cdia.asia/wp-content/uploads/2016/09/Inclusive-Urban-Infrastructure-Investments_A-Guide-for-Municipalities.pdf","Inclusive Urban Infrastructure Investments")</f>
        <v>Inclusive Urban Infrastructure Investments</v>
      </c>
      <c r="B154" s="59" t="s">
        <v>59</v>
      </c>
      <c r="C154" s="59" t="s">
        <v>699</v>
      </c>
      <c r="D154" s="59" t="s">
        <v>111</v>
      </c>
      <c r="E154" s="59"/>
      <c r="F154" s="59"/>
      <c r="G154" s="59"/>
      <c r="H154" s="59"/>
      <c r="I154" s="59"/>
      <c r="J154" s="59"/>
      <c r="K154" s="59"/>
      <c r="L154" s="59"/>
      <c r="M154" s="59"/>
      <c r="N154" s="59"/>
      <c r="O154" s="59"/>
      <c r="P154" s="59"/>
      <c r="Q154" s="59"/>
      <c r="R154" s="59"/>
      <c r="S154" s="59"/>
      <c r="T154" s="59"/>
      <c r="U154" s="59"/>
      <c r="V154" s="59"/>
      <c r="W154" s="59"/>
    </row>
    <row r="155" spans="1:23" ht="27.95" customHeight="1">
      <c r="A155" s="67" t="str">
        <f>HYPERLINK("http://cdia.asia/wp-content/uploads/2018/04/CDIA-Inclusive-City-Checklist-Jun-2016.pdf","Inclusive City Checklist")</f>
        <v>Inclusive City Checklist</v>
      </c>
      <c r="B155" s="63" t="s">
        <v>59</v>
      </c>
      <c r="C155" s="63" t="s">
        <v>702</v>
      </c>
      <c r="D155" s="63" t="s">
        <v>111</v>
      </c>
      <c r="E155" s="63"/>
      <c r="F155" s="63"/>
      <c r="G155" s="63"/>
      <c r="H155" s="63"/>
      <c r="I155" s="63"/>
      <c r="J155" s="63"/>
      <c r="K155" s="63"/>
      <c r="L155" s="63"/>
      <c r="M155" s="63"/>
      <c r="N155" s="63"/>
      <c r="O155" s="63"/>
      <c r="P155" s="63"/>
      <c r="Q155" s="63"/>
      <c r="R155" s="63"/>
      <c r="S155" s="63"/>
      <c r="T155" s="63"/>
      <c r="U155" s="63"/>
      <c r="V155" s="63"/>
      <c r="W155" s="63"/>
    </row>
    <row r="156" spans="1:23" ht="27.95" customHeight="1">
      <c r="A156" s="66" t="s">
        <v>704</v>
      </c>
      <c r="B156" s="59" t="s">
        <v>22</v>
      </c>
      <c r="C156" s="59" t="s">
        <v>706</v>
      </c>
      <c r="D156" s="59" t="s">
        <v>111</v>
      </c>
      <c r="E156" s="59"/>
      <c r="F156" s="59"/>
      <c r="G156" s="59"/>
      <c r="H156" s="59"/>
      <c r="I156" s="59" t="s">
        <v>709</v>
      </c>
      <c r="J156" s="59"/>
      <c r="K156" s="59"/>
      <c r="L156" s="59"/>
      <c r="M156" s="59"/>
      <c r="N156" s="59"/>
      <c r="O156" s="59"/>
      <c r="P156" s="59"/>
      <c r="Q156" s="59"/>
      <c r="R156" s="59"/>
      <c r="S156" s="59"/>
      <c r="T156" s="59"/>
      <c r="U156" s="59"/>
      <c r="V156" s="59"/>
      <c r="W156" s="59"/>
    </row>
    <row r="157" spans="1:23" ht="27.95" customHeight="1">
      <c r="A157" s="67" t="str">
        <f>HYPERLINK("https://www.participatorymethods.org/","Participatory Methods ")</f>
        <v xml:space="preserve">Participatory Methods </v>
      </c>
      <c r="B157" s="63" t="s">
        <v>710</v>
      </c>
      <c r="C157" s="63" t="s">
        <v>712</v>
      </c>
      <c r="D157" s="63" t="s">
        <v>713</v>
      </c>
      <c r="E157" s="63" t="s">
        <v>23</v>
      </c>
      <c r="F157" s="63" t="s">
        <v>14</v>
      </c>
      <c r="G157" s="63"/>
      <c r="H157" s="63"/>
      <c r="I157" s="63"/>
      <c r="J157" s="63"/>
      <c r="K157" s="63"/>
      <c r="L157" s="63"/>
      <c r="M157" s="63"/>
      <c r="N157" s="63"/>
      <c r="O157" s="63"/>
      <c r="P157" s="63"/>
      <c r="Q157" s="63"/>
      <c r="R157" s="63"/>
      <c r="S157" s="63"/>
      <c r="T157" s="63"/>
      <c r="U157" s="63"/>
      <c r="V157" s="63"/>
      <c r="W157" s="63"/>
    </row>
    <row r="158" spans="1:23" ht="27.95" customHeight="1">
      <c r="A158" s="66" t="str">
        <f>HYPERLINK("http://www.networkedtoolbox.com","Networked Toobox")</f>
        <v>Networked Toobox</v>
      </c>
      <c r="B158" s="59" t="s">
        <v>715</v>
      </c>
      <c r="C158" s="59" t="s">
        <v>716</v>
      </c>
      <c r="D158" s="59" t="s">
        <v>713</v>
      </c>
      <c r="E158" s="59"/>
      <c r="F158" s="59"/>
      <c r="G158" s="59"/>
      <c r="H158" s="59"/>
      <c r="I158" s="66" t="s">
        <v>718</v>
      </c>
      <c r="J158" s="59"/>
      <c r="K158" s="59"/>
      <c r="L158" s="59"/>
      <c r="M158" s="59"/>
      <c r="N158" s="59"/>
      <c r="O158" s="59"/>
      <c r="P158" s="59"/>
      <c r="Q158" s="59"/>
      <c r="R158" s="59"/>
      <c r="S158" s="59"/>
      <c r="T158" s="59"/>
      <c r="U158" s="59"/>
      <c r="V158" s="59"/>
      <c r="W158" s="59"/>
    </row>
    <row r="159" spans="1:23" ht="27.95" customHeight="1">
      <c r="A159" s="67" t="str">
        <f>HYPERLINK("https://www.betterevaluation.org/","Better Evaluation ")</f>
        <v xml:space="preserve">Better Evaluation </v>
      </c>
      <c r="B159" s="63" t="s">
        <v>721</v>
      </c>
      <c r="C159" s="63" t="s">
        <v>723</v>
      </c>
      <c r="D159" s="63" t="s">
        <v>713</v>
      </c>
      <c r="E159" s="63"/>
      <c r="F159" s="63"/>
      <c r="G159" s="63"/>
      <c r="H159" s="63"/>
      <c r="I159" s="63"/>
      <c r="J159" s="63"/>
      <c r="K159" s="67" t="str">
        <f>HYPERLINK("https://www.betterevaluation.org/en/evaluation-options/socialmapping","Social Mapping ")</f>
        <v xml:space="preserve">Social Mapping </v>
      </c>
      <c r="L159" s="63"/>
      <c r="M159" s="63"/>
      <c r="N159" s="63"/>
      <c r="O159" s="63"/>
      <c r="P159" s="63"/>
      <c r="Q159" s="63"/>
      <c r="R159" s="63"/>
      <c r="S159" s="63"/>
      <c r="T159" s="63"/>
      <c r="U159" s="63"/>
      <c r="V159" s="63"/>
      <c r="W159" s="63"/>
    </row>
    <row r="160" spans="1:23" ht="27.95" customHeight="1">
      <c r="A160" s="57" t="s">
        <v>726</v>
      </c>
      <c r="B160" s="59" t="s">
        <v>728</v>
      </c>
      <c r="C160" s="58" t="s">
        <v>729</v>
      </c>
      <c r="D160" s="59" t="s">
        <v>730</v>
      </c>
      <c r="E160" s="58" t="s">
        <v>40</v>
      </c>
      <c r="F160" s="59" t="s">
        <v>731</v>
      </c>
      <c r="G160" s="58" t="s">
        <v>100</v>
      </c>
      <c r="H160" s="59" t="s">
        <v>330</v>
      </c>
      <c r="I160" s="58" t="s">
        <v>1175</v>
      </c>
      <c r="J160" s="57" t="s">
        <v>734</v>
      </c>
      <c r="K160" s="59" t="s">
        <v>737</v>
      </c>
      <c r="L160" s="59"/>
      <c r="M160" s="59"/>
      <c r="N160" s="59"/>
      <c r="O160" s="59"/>
      <c r="P160" s="59"/>
      <c r="Q160" s="59"/>
      <c r="R160" s="59"/>
      <c r="S160" s="59"/>
      <c r="T160" s="59"/>
      <c r="U160" s="59"/>
      <c r="V160" s="59"/>
      <c r="W160" s="59"/>
    </row>
    <row r="161" spans="1:23" ht="27.95" customHeight="1">
      <c r="A161" s="61" t="s">
        <v>596</v>
      </c>
      <c r="B161" s="63" t="s">
        <v>598</v>
      </c>
      <c r="C161" s="62" t="s">
        <v>769</v>
      </c>
      <c r="D161" s="62" t="s">
        <v>601</v>
      </c>
      <c r="E161" s="62" t="s">
        <v>40</v>
      </c>
      <c r="F161" s="62" t="s">
        <v>14</v>
      </c>
      <c r="G161" s="62" t="s">
        <v>61</v>
      </c>
      <c r="H161" s="62" t="s">
        <v>112</v>
      </c>
      <c r="I161" s="62" t="s">
        <v>603</v>
      </c>
      <c r="J161" s="61" t="s">
        <v>604</v>
      </c>
      <c r="K161" s="63" t="s">
        <v>605</v>
      </c>
      <c r="L161" s="63" t="s">
        <v>534</v>
      </c>
      <c r="M161" s="63"/>
      <c r="N161" s="63"/>
      <c r="O161" s="63"/>
      <c r="P161" s="63"/>
      <c r="Q161" s="63"/>
      <c r="R161" s="63"/>
      <c r="S161" s="63"/>
      <c r="T161" s="63"/>
      <c r="U161" s="63"/>
      <c r="V161" s="63"/>
      <c r="W161" s="63"/>
    </row>
    <row r="162" spans="1:23" ht="27.95" customHeight="1">
      <c r="A162" s="66" t="s">
        <v>740</v>
      </c>
      <c r="B162" s="59" t="s">
        <v>670</v>
      </c>
      <c r="C162" s="59" t="s">
        <v>741</v>
      </c>
      <c r="D162" s="59" t="s">
        <v>742</v>
      </c>
      <c r="E162" s="59"/>
      <c r="F162" s="59"/>
      <c r="G162" s="59"/>
      <c r="H162" s="59"/>
      <c r="I162" s="59"/>
      <c r="J162" s="59"/>
      <c r="K162" s="66" t="s">
        <v>744</v>
      </c>
      <c r="L162" s="59"/>
      <c r="M162" s="59"/>
      <c r="N162" s="59"/>
      <c r="O162" s="59"/>
      <c r="P162" s="59"/>
      <c r="Q162" s="59"/>
      <c r="R162" s="59"/>
      <c r="S162" s="59"/>
      <c r="T162" s="59"/>
      <c r="U162" s="59"/>
      <c r="V162" s="59"/>
      <c r="W162" s="59"/>
    </row>
    <row r="163" spans="1:23" ht="27.95" customHeight="1">
      <c r="A163" s="61" t="s">
        <v>606</v>
      </c>
      <c r="B163" s="62" t="s">
        <v>124</v>
      </c>
      <c r="C163" s="63" t="s">
        <v>607</v>
      </c>
      <c r="D163" s="63" t="s">
        <v>91</v>
      </c>
      <c r="E163" s="62" t="s">
        <v>40</v>
      </c>
      <c r="F163" s="63" t="s">
        <v>14</v>
      </c>
      <c r="G163" s="62" t="s">
        <v>608</v>
      </c>
      <c r="H163" s="63"/>
      <c r="I163" s="65" t="s">
        <v>609</v>
      </c>
      <c r="J163" s="61" t="s">
        <v>610</v>
      </c>
      <c r="K163" s="63"/>
      <c r="L163" s="63"/>
      <c r="M163" s="63"/>
      <c r="N163" s="63"/>
      <c r="O163" s="63"/>
      <c r="P163" s="63"/>
      <c r="Q163" s="63"/>
      <c r="R163" s="63"/>
      <c r="S163" s="63"/>
      <c r="T163" s="63"/>
      <c r="U163" s="63"/>
      <c r="V163" s="63"/>
      <c r="W163" s="63"/>
    </row>
    <row r="164" spans="1:23" ht="27.95" customHeight="1">
      <c r="A164" s="59" t="s">
        <v>611</v>
      </c>
      <c r="B164" s="59" t="s">
        <v>612</v>
      </c>
      <c r="C164" s="59" t="s">
        <v>613</v>
      </c>
      <c r="D164" s="59" t="s">
        <v>91</v>
      </c>
      <c r="E164" s="59"/>
      <c r="F164" s="59"/>
      <c r="G164" s="59"/>
      <c r="H164" s="59"/>
      <c r="I164" s="59" t="s">
        <v>615</v>
      </c>
      <c r="J164" s="59"/>
      <c r="K164" s="59"/>
      <c r="L164" s="59"/>
      <c r="M164" s="59"/>
      <c r="N164" s="59"/>
      <c r="O164" s="59"/>
      <c r="P164" s="59"/>
      <c r="Q164" s="59"/>
      <c r="R164" s="59"/>
      <c r="S164" s="59"/>
      <c r="T164" s="59"/>
      <c r="U164" s="59"/>
      <c r="V164" s="59"/>
      <c r="W164" s="59"/>
    </row>
    <row r="165" spans="1:23" ht="27.95" customHeight="1">
      <c r="A165" s="67" t="s">
        <v>749</v>
      </c>
      <c r="B165" s="63" t="s">
        <v>17</v>
      </c>
      <c r="C165" s="63" t="s">
        <v>752</v>
      </c>
      <c r="D165" s="63" t="s">
        <v>91</v>
      </c>
      <c r="E165" s="63"/>
      <c r="F165" s="63"/>
      <c r="G165" s="63" t="s">
        <v>753</v>
      </c>
      <c r="H165" s="63"/>
      <c r="I165" s="63"/>
      <c r="J165" s="63" t="s">
        <v>754</v>
      </c>
      <c r="K165" s="63"/>
      <c r="L165" s="63"/>
      <c r="M165" s="63"/>
      <c r="N165" s="63"/>
      <c r="O165" s="63"/>
      <c r="P165" s="63"/>
      <c r="Q165" s="63"/>
      <c r="R165" s="63"/>
      <c r="S165" s="63"/>
      <c r="T165" s="63"/>
      <c r="U165" s="63"/>
      <c r="V165" s="63"/>
      <c r="W165" s="63"/>
    </row>
    <row r="166" spans="1:23" ht="27.95" customHeight="1">
      <c r="A166" s="66" t="s">
        <v>757</v>
      </c>
      <c r="B166" s="59" t="s">
        <v>931</v>
      </c>
      <c r="C166" s="59" t="s">
        <v>759</v>
      </c>
      <c r="D166" s="59" t="s">
        <v>760</v>
      </c>
      <c r="E166" s="59"/>
      <c r="F166" s="59" t="s">
        <v>257</v>
      </c>
      <c r="G166" s="59"/>
      <c r="H166" s="59"/>
      <c r="I166" s="59"/>
      <c r="J166" s="59"/>
      <c r="K166" s="59"/>
      <c r="L166" s="59"/>
      <c r="M166" s="59"/>
      <c r="N166" s="59"/>
      <c r="O166" s="59"/>
      <c r="P166" s="59"/>
      <c r="Q166" s="59"/>
      <c r="R166" s="59"/>
      <c r="S166" s="59"/>
      <c r="T166" s="59"/>
      <c r="U166" s="59"/>
      <c r="V166" s="59"/>
      <c r="W166" s="59"/>
    </row>
    <row r="167" spans="1:23" ht="27.95" customHeight="1">
      <c r="A167" s="67" t="s">
        <v>617</v>
      </c>
      <c r="B167" s="63" t="s">
        <v>17</v>
      </c>
      <c r="C167" s="63" t="s">
        <v>619</v>
      </c>
      <c r="D167" s="63" t="s">
        <v>432</v>
      </c>
      <c r="E167" s="63" t="s">
        <v>33</v>
      </c>
      <c r="F167" s="63"/>
      <c r="G167" s="63"/>
      <c r="H167" s="63"/>
      <c r="I167" s="63"/>
      <c r="J167" s="63"/>
      <c r="K167" s="63"/>
      <c r="L167" s="63"/>
      <c r="M167" s="63"/>
      <c r="N167" s="63"/>
      <c r="O167" s="63"/>
      <c r="P167" s="63"/>
      <c r="Q167" s="63"/>
      <c r="R167" s="63"/>
      <c r="S167" s="63"/>
      <c r="T167" s="63"/>
      <c r="U167" s="63"/>
      <c r="V167" s="63"/>
      <c r="W167" s="63"/>
    </row>
    <row r="168" spans="1:23" ht="27.95" customHeight="1">
      <c r="A168" s="66" t="str">
        <f>HYPERLINK("https://citiesalliance.org/sites/default/files/National%20Urban%20Laws%20LAC%20-%20EN%20ES%20-%20web%20(4).pdf ","An overview of national urban laws in Latin America and the Caribbean: case studies from Brazil, Colombia and Ecuador
")</f>
        <v xml:space="preserve">An overview of national urban laws in Latin America and the Caribbean: case studies from Brazil, Colombia and Ecuador
</v>
      </c>
      <c r="B168" s="59" t="s">
        <v>45</v>
      </c>
      <c r="C168" s="59" t="s">
        <v>765</v>
      </c>
      <c r="D168" s="59" t="s">
        <v>760</v>
      </c>
      <c r="E168" s="59" t="s">
        <v>19</v>
      </c>
      <c r="F168" s="59"/>
      <c r="G168" s="59"/>
      <c r="H168" s="59"/>
      <c r="I168" s="59"/>
      <c r="J168" s="66" t="s">
        <v>766</v>
      </c>
      <c r="K168" s="59"/>
      <c r="L168" s="59"/>
      <c r="M168" s="59"/>
      <c r="N168" s="59"/>
      <c r="O168" s="59"/>
      <c r="P168" s="59"/>
      <c r="Q168" s="59"/>
      <c r="R168" s="59"/>
      <c r="S168" s="59"/>
      <c r="T168" s="59"/>
      <c r="U168" s="59"/>
      <c r="V168" s="59"/>
      <c r="W168" s="59"/>
    </row>
    <row r="169" spans="1:23" ht="27.95" customHeight="1">
      <c r="A169" s="67" t="s">
        <v>623</v>
      </c>
      <c r="B169" s="63" t="s">
        <v>17</v>
      </c>
      <c r="C169" s="63" t="s">
        <v>625</v>
      </c>
      <c r="D169" s="63" t="s">
        <v>626</v>
      </c>
      <c r="E169" s="63"/>
      <c r="F169" s="63"/>
      <c r="G169" s="63"/>
      <c r="H169" s="63"/>
      <c r="I169" s="63"/>
      <c r="J169" s="63"/>
      <c r="K169" s="63"/>
      <c r="L169" s="63"/>
      <c r="M169" s="63"/>
      <c r="N169" s="63"/>
      <c r="O169" s="63"/>
      <c r="P169" s="63"/>
      <c r="Q169" s="63"/>
      <c r="R169" s="63"/>
      <c r="S169" s="63"/>
      <c r="T169" s="63"/>
      <c r="U169" s="63"/>
      <c r="V169" s="63"/>
      <c r="W169" s="63"/>
    </row>
    <row r="170" spans="1:23" ht="27.95" customHeight="1">
      <c r="A170" s="66" t="str">
        <f>HYPERLINK("http://icleiusa.org/localizing-the-paris-agreement/","Localizing the Paris Agreement: A Guide for Local Government Action in Support of the U.S. Nationally Determined Contribution")</f>
        <v>Localizing the Paris Agreement: A Guide for Local Government Action in Support of the U.S. Nationally Determined Contribution</v>
      </c>
      <c r="B170" s="59" t="s">
        <v>38</v>
      </c>
      <c r="C170" s="59" t="s">
        <v>1176</v>
      </c>
      <c r="D170" s="59" t="s">
        <v>631</v>
      </c>
      <c r="E170" s="59" t="s">
        <v>498</v>
      </c>
      <c r="F170" s="59"/>
      <c r="G170" s="59" t="s">
        <v>387</v>
      </c>
      <c r="H170" s="59"/>
      <c r="I170" s="59" t="s">
        <v>772</v>
      </c>
      <c r="J170" s="66" t="s">
        <v>773</v>
      </c>
      <c r="K170" s="59" t="s">
        <v>775</v>
      </c>
      <c r="L170" s="59"/>
      <c r="M170" s="59"/>
      <c r="N170" s="59"/>
      <c r="O170" s="59"/>
      <c r="P170" s="59"/>
      <c r="Q170" s="59"/>
      <c r="R170" s="59"/>
      <c r="S170" s="59"/>
      <c r="T170" s="59"/>
      <c r="U170" s="59"/>
      <c r="V170" s="59"/>
      <c r="W170" s="59"/>
    </row>
    <row r="171" spans="1:23" ht="27.95" customHeight="1">
      <c r="A171" s="67" t="str">
        <f>HYPERLINK("https://carbonn.org/","CArbonn Climate ")</f>
        <v xml:space="preserve">CArbonn Climate </v>
      </c>
      <c r="B171" s="63" t="s">
        <v>781</v>
      </c>
      <c r="C171" s="63" t="s">
        <v>783</v>
      </c>
      <c r="D171" s="63" t="s">
        <v>631</v>
      </c>
      <c r="E171" s="63"/>
      <c r="F171" s="63"/>
      <c r="G171" s="63"/>
      <c r="H171" s="63"/>
      <c r="I171" s="63"/>
      <c r="J171" s="67" t="s">
        <v>787</v>
      </c>
      <c r="K171" s="63"/>
      <c r="L171" s="63"/>
      <c r="M171" s="63"/>
      <c r="N171" s="63"/>
      <c r="O171" s="63"/>
      <c r="P171" s="63"/>
      <c r="Q171" s="63"/>
      <c r="R171" s="63"/>
      <c r="S171" s="63"/>
      <c r="T171" s="63"/>
      <c r="U171" s="63"/>
      <c r="V171" s="63"/>
      <c r="W171" s="63"/>
    </row>
    <row r="172" spans="1:23" ht="27.95" customHeight="1">
      <c r="A172" s="66" t="str">
        <f>HYPERLINK("https://climateaction.unfccc.int/","Nazca Portal ")</f>
        <v xml:space="preserve">Nazca Portal </v>
      </c>
      <c r="B172" s="59" t="s">
        <v>55</v>
      </c>
      <c r="C172" s="59" t="s">
        <v>789</v>
      </c>
      <c r="D172" s="59" t="s">
        <v>631</v>
      </c>
      <c r="E172" s="59"/>
      <c r="F172" s="59"/>
      <c r="G172" s="59"/>
      <c r="H172" s="59"/>
      <c r="I172" s="59"/>
      <c r="J172" s="66" t="s">
        <v>792</v>
      </c>
      <c r="K172" s="59"/>
      <c r="L172" s="59"/>
      <c r="M172" s="59"/>
      <c r="N172" s="59"/>
      <c r="O172" s="59"/>
      <c r="P172" s="59"/>
      <c r="Q172" s="59"/>
      <c r="R172" s="59"/>
      <c r="S172" s="59"/>
      <c r="T172" s="59"/>
      <c r="U172" s="59"/>
      <c r="V172" s="59"/>
      <c r="W172" s="59"/>
    </row>
    <row r="173" spans="1:23" ht="27.95" customHeight="1">
      <c r="A173" s="67" t="str">
        <f>HYPERLINK("http://www.solutions-gateway.org/","Solutions Gateway")</f>
        <v>Solutions Gateway</v>
      </c>
      <c r="B173" s="63" t="s">
        <v>629</v>
      </c>
      <c r="C173" s="63" t="s">
        <v>630</v>
      </c>
      <c r="D173" s="63" t="s">
        <v>631</v>
      </c>
      <c r="E173" s="63"/>
      <c r="F173" s="63"/>
      <c r="G173" s="63" t="s">
        <v>425</v>
      </c>
      <c r="H173" s="63"/>
      <c r="I173" s="63"/>
      <c r="J173" s="67" t="s">
        <v>633</v>
      </c>
      <c r="K173" s="63"/>
      <c r="L173" s="63"/>
      <c r="M173" s="63"/>
      <c r="N173" s="63"/>
      <c r="O173" s="63"/>
      <c r="P173" s="63"/>
      <c r="Q173" s="63"/>
      <c r="R173" s="63"/>
      <c r="S173" s="63"/>
      <c r="T173" s="63"/>
      <c r="U173" s="63"/>
      <c r="V173" s="63"/>
      <c r="W173" s="63"/>
    </row>
    <row r="174" spans="1:23" ht="27.95" customHeight="1">
      <c r="A174" s="57" t="s">
        <v>215</v>
      </c>
      <c r="B174" s="59" t="s">
        <v>206</v>
      </c>
      <c r="C174" s="59" t="s">
        <v>796</v>
      </c>
      <c r="D174" s="59" t="s">
        <v>645</v>
      </c>
      <c r="E174" s="59"/>
      <c r="F174" s="59"/>
      <c r="G174" s="59"/>
      <c r="H174" s="59"/>
      <c r="I174" s="59"/>
      <c r="J174" s="59"/>
      <c r="K174" s="59"/>
      <c r="L174" s="59"/>
      <c r="M174" s="59"/>
      <c r="N174" s="59"/>
      <c r="O174" s="59"/>
      <c r="P174" s="59"/>
      <c r="Q174" s="59"/>
      <c r="R174" s="59"/>
      <c r="S174" s="59"/>
      <c r="T174" s="59"/>
      <c r="U174" s="59"/>
      <c r="V174" s="59"/>
      <c r="W174" s="59"/>
    </row>
    <row r="175" spans="1:23" ht="27.95" customHeight="1">
      <c r="A175" s="67" t="s">
        <v>634</v>
      </c>
      <c r="B175" s="63" t="s">
        <v>59</v>
      </c>
      <c r="C175" s="63" t="s">
        <v>638</v>
      </c>
      <c r="D175" s="63" t="s">
        <v>639</v>
      </c>
      <c r="E175" s="63"/>
      <c r="F175" s="63"/>
      <c r="G175" s="63"/>
      <c r="H175" s="63"/>
      <c r="I175" s="63" t="s">
        <v>640</v>
      </c>
      <c r="J175" s="63"/>
      <c r="K175" s="63"/>
      <c r="L175" s="63"/>
      <c r="M175" s="63"/>
      <c r="N175" s="63"/>
      <c r="O175" s="63"/>
      <c r="P175" s="63"/>
      <c r="Q175" s="63"/>
      <c r="R175" s="63"/>
      <c r="S175" s="63"/>
      <c r="T175" s="63"/>
      <c r="U175" s="63"/>
      <c r="V175" s="63"/>
      <c r="W175" s="63"/>
    </row>
    <row r="176" spans="1:23" ht="27.95" customHeight="1">
      <c r="A176" s="66" t="str">
        <f>HYPERLINK("https://www.adelphi.de/en/system/files/mediathek/bilder/GIZ_Urban%20Climate%20Finance.pdf","Challenges and opportunities for urban climate finance – Lessons learned from eThekwini, Santiago de Chile and Chennai")</f>
        <v>Challenges and opportunities for urban climate finance – Lessons learned from eThekwini, Santiago de Chile and Chennai</v>
      </c>
      <c r="B176" s="59" t="s">
        <v>49</v>
      </c>
      <c r="C176" s="59" t="s">
        <v>798</v>
      </c>
      <c r="D176" s="59" t="s">
        <v>645</v>
      </c>
      <c r="E176" s="59"/>
      <c r="F176" s="59"/>
      <c r="G176" s="59"/>
      <c r="H176" s="59"/>
      <c r="I176" s="59"/>
      <c r="J176" s="59"/>
      <c r="K176" s="59"/>
      <c r="L176" s="59"/>
      <c r="M176" s="59"/>
      <c r="N176" s="59"/>
      <c r="O176" s="59"/>
      <c r="P176" s="59"/>
      <c r="Q176" s="59"/>
      <c r="R176" s="59"/>
      <c r="S176" s="59"/>
      <c r="T176" s="59"/>
      <c r="U176" s="59"/>
      <c r="V176" s="59"/>
      <c r="W176" s="59"/>
    </row>
    <row r="177" spans="1:23" ht="27.95" customHeight="1">
      <c r="A177" s="67" t="s">
        <v>801</v>
      </c>
      <c r="B177" s="63" t="s">
        <v>803</v>
      </c>
      <c r="C177" s="63" t="s">
        <v>804</v>
      </c>
      <c r="D177" s="63" t="s">
        <v>645</v>
      </c>
      <c r="E177" s="63"/>
      <c r="F177" s="63"/>
      <c r="G177" s="63"/>
      <c r="H177" s="63"/>
      <c r="I177" s="63" t="s">
        <v>805</v>
      </c>
      <c r="J177" s="63"/>
      <c r="K177" s="63"/>
      <c r="L177" s="63"/>
      <c r="M177" s="63"/>
      <c r="N177" s="63"/>
      <c r="O177" s="63"/>
      <c r="P177" s="63"/>
      <c r="Q177" s="63"/>
      <c r="R177" s="63"/>
      <c r="S177" s="63"/>
      <c r="T177" s="63"/>
      <c r="U177" s="63"/>
      <c r="V177" s="63"/>
      <c r="W177" s="63"/>
    </row>
    <row r="178" spans="1:23" ht="27.95" customHeight="1">
      <c r="A178" s="66" t="s">
        <v>643</v>
      </c>
      <c r="B178" s="59" t="s">
        <v>46</v>
      </c>
      <c r="C178" s="59" t="s">
        <v>644</v>
      </c>
      <c r="D178" s="59" t="s">
        <v>645</v>
      </c>
      <c r="E178" s="59"/>
      <c r="F178" s="59"/>
      <c r="G178" s="59"/>
      <c r="H178" s="59"/>
      <c r="I178" s="59" t="s">
        <v>646</v>
      </c>
      <c r="J178" s="59"/>
      <c r="K178" s="59"/>
      <c r="L178" s="59"/>
      <c r="M178" s="59"/>
      <c r="N178" s="59"/>
      <c r="O178" s="59"/>
      <c r="P178" s="59"/>
      <c r="Q178" s="59"/>
      <c r="R178" s="59"/>
      <c r="S178" s="59"/>
      <c r="T178" s="59"/>
      <c r="U178" s="59"/>
      <c r="V178" s="59"/>
      <c r="W178" s="59"/>
    </row>
    <row r="179" spans="1:23" ht="27.95" customHeight="1">
      <c r="A179" s="67" t="s">
        <v>649</v>
      </c>
      <c r="B179" s="63" t="s">
        <v>38</v>
      </c>
      <c r="C179" s="63" t="s">
        <v>652</v>
      </c>
      <c r="D179" s="63" t="s">
        <v>645</v>
      </c>
      <c r="E179" s="63"/>
      <c r="F179" s="63"/>
      <c r="G179" s="63"/>
      <c r="H179" s="63"/>
      <c r="I179" s="63" t="s">
        <v>653</v>
      </c>
      <c r="J179" s="63"/>
      <c r="K179" s="63"/>
      <c r="L179" s="63"/>
      <c r="M179" s="63"/>
      <c r="N179" s="63"/>
      <c r="O179" s="63"/>
      <c r="P179" s="63"/>
      <c r="Q179" s="63"/>
      <c r="R179" s="63"/>
      <c r="S179" s="63"/>
      <c r="T179" s="63"/>
      <c r="U179" s="63"/>
      <c r="V179" s="63"/>
      <c r="W179" s="63"/>
    </row>
    <row r="180" spans="1:23" ht="27.95" customHeight="1">
      <c r="A180" s="66" t="str">
        <f>HYPERLINK("https://newclimate.org/2018/09/09/climate-opportunity-report/","Climate Opportunity Report: More Jobs, Better Health, Liveable Cities")</f>
        <v>Climate Opportunity Report: More Jobs, Better Health, Liveable Cities</v>
      </c>
      <c r="B180" s="59" t="s">
        <v>810</v>
      </c>
      <c r="C180" s="59" t="s">
        <v>811</v>
      </c>
      <c r="D180" s="59" t="s">
        <v>645</v>
      </c>
      <c r="E180" s="59"/>
      <c r="F180" s="59"/>
      <c r="G180" s="59"/>
      <c r="H180" s="59"/>
      <c r="I180" s="59"/>
      <c r="J180" s="66" t="s">
        <v>813</v>
      </c>
      <c r="K180" s="59"/>
      <c r="L180" s="59"/>
      <c r="M180" s="59"/>
      <c r="N180" s="59"/>
      <c r="O180" s="59"/>
      <c r="P180" s="59"/>
      <c r="Q180" s="59"/>
      <c r="R180" s="59"/>
      <c r="S180" s="59"/>
      <c r="T180" s="59"/>
      <c r="U180" s="59"/>
      <c r="V180" s="59"/>
      <c r="W180" s="59"/>
    </row>
    <row r="181" spans="1:23" ht="27.95" customHeight="1">
      <c r="A181" s="67" t="s">
        <v>655</v>
      </c>
      <c r="B181" s="63" t="s">
        <v>38</v>
      </c>
      <c r="C181" s="63" t="s">
        <v>658</v>
      </c>
      <c r="D181" s="63" t="s">
        <v>659</v>
      </c>
      <c r="E181" s="63"/>
      <c r="F181" s="63"/>
      <c r="G181" s="63"/>
      <c r="H181" s="63"/>
      <c r="I181" s="63" t="s">
        <v>660</v>
      </c>
      <c r="J181" s="63"/>
      <c r="K181" s="63"/>
      <c r="L181" s="63"/>
      <c r="M181" s="63"/>
      <c r="N181" s="63"/>
      <c r="O181" s="63"/>
      <c r="P181" s="63"/>
      <c r="Q181" s="63"/>
      <c r="R181" s="63"/>
      <c r="S181" s="63"/>
      <c r="T181" s="63"/>
      <c r="U181" s="63"/>
      <c r="V181" s="63"/>
      <c r="W181" s="63"/>
    </row>
    <row r="182" spans="1:23" ht="27.95" customHeight="1">
      <c r="A182" s="57" t="s">
        <v>662</v>
      </c>
      <c r="B182" s="58" t="s">
        <v>28</v>
      </c>
      <c r="C182" s="58" t="s">
        <v>664</v>
      </c>
      <c r="D182" s="59" t="s">
        <v>665</v>
      </c>
      <c r="E182" s="58" t="s">
        <v>40</v>
      </c>
      <c r="F182" s="59" t="s">
        <v>666</v>
      </c>
      <c r="G182" s="58" t="s">
        <v>667</v>
      </c>
      <c r="H182" s="59" t="s">
        <v>487</v>
      </c>
      <c r="I182" s="59" t="s">
        <v>668</v>
      </c>
      <c r="J182" s="57" t="s">
        <v>671</v>
      </c>
      <c r="K182" s="59"/>
      <c r="L182" s="59"/>
      <c r="M182" s="59"/>
      <c r="N182" s="59"/>
      <c r="O182" s="59"/>
      <c r="P182" s="59"/>
      <c r="Q182" s="59"/>
      <c r="R182" s="59"/>
      <c r="S182" s="59"/>
      <c r="T182" s="59"/>
      <c r="U182" s="59"/>
      <c r="V182" s="59"/>
      <c r="W182" s="59"/>
    </row>
    <row r="183" spans="1:23" ht="27.95" customHeight="1">
      <c r="A183" s="61" t="s">
        <v>673</v>
      </c>
      <c r="B183" s="62" t="s">
        <v>28</v>
      </c>
      <c r="C183" s="62" t="s">
        <v>676</v>
      </c>
      <c r="D183" s="63" t="s">
        <v>665</v>
      </c>
      <c r="E183" s="62" t="s">
        <v>40</v>
      </c>
      <c r="F183" s="63" t="s">
        <v>111</v>
      </c>
      <c r="G183" s="62" t="s">
        <v>677</v>
      </c>
      <c r="H183" s="63" t="s">
        <v>487</v>
      </c>
      <c r="I183" s="63" t="s">
        <v>678</v>
      </c>
      <c r="J183" s="61" t="s">
        <v>679</v>
      </c>
      <c r="K183" s="63"/>
      <c r="L183" s="63"/>
      <c r="M183" s="63"/>
      <c r="N183" s="63"/>
      <c r="O183" s="63"/>
      <c r="P183" s="63"/>
      <c r="Q183" s="63"/>
      <c r="R183" s="63"/>
      <c r="S183" s="63"/>
      <c r="T183" s="63"/>
      <c r="U183" s="63"/>
      <c r="V183" s="63"/>
      <c r="W183" s="63"/>
    </row>
    <row r="184" spans="1:23" ht="27.95" customHeight="1">
      <c r="A184" s="66" t="s">
        <v>815</v>
      </c>
      <c r="B184" s="59" t="s">
        <v>816</v>
      </c>
      <c r="C184" s="59" t="s">
        <v>817</v>
      </c>
      <c r="D184" s="59" t="s">
        <v>686</v>
      </c>
      <c r="E184" s="59" t="s">
        <v>818</v>
      </c>
      <c r="F184" s="59"/>
      <c r="G184" s="59"/>
      <c r="H184" s="59"/>
      <c r="I184" s="59" t="s">
        <v>819</v>
      </c>
      <c r="J184" s="59"/>
      <c r="K184" s="66" t="s">
        <v>821</v>
      </c>
      <c r="L184" s="59"/>
      <c r="M184" s="59"/>
      <c r="N184" s="59"/>
      <c r="O184" s="59"/>
      <c r="P184" s="59"/>
      <c r="Q184" s="59"/>
      <c r="R184" s="59"/>
      <c r="S184" s="59"/>
      <c r="T184" s="59"/>
      <c r="U184" s="59"/>
      <c r="V184" s="59"/>
      <c r="W184" s="59"/>
    </row>
    <row r="185" spans="1:23" ht="27.95" customHeight="1">
      <c r="A185" s="67" t="s">
        <v>823</v>
      </c>
      <c r="B185" s="83"/>
      <c r="C185" s="63" t="s">
        <v>826</v>
      </c>
      <c r="D185" s="63" t="s">
        <v>686</v>
      </c>
      <c r="E185" s="63"/>
      <c r="F185" s="63"/>
      <c r="G185" s="63"/>
      <c r="H185" s="63"/>
      <c r="I185" s="63"/>
      <c r="J185" s="63"/>
      <c r="K185" s="67" t="s">
        <v>828</v>
      </c>
      <c r="L185" s="63"/>
      <c r="M185" s="63"/>
      <c r="N185" s="63"/>
      <c r="O185" s="63"/>
      <c r="P185" s="63"/>
      <c r="Q185" s="63"/>
      <c r="R185" s="63"/>
      <c r="S185" s="63"/>
      <c r="T185" s="63"/>
      <c r="U185" s="63"/>
      <c r="V185" s="63"/>
      <c r="W185" s="63"/>
    </row>
    <row r="186" spans="1:23" ht="27.95" customHeight="1">
      <c r="A186" s="66" t="s">
        <v>683</v>
      </c>
      <c r="B186" s="59" t="s">
        <v>54</v>
      </c>
      <c r="C186" s="59" t="s">
        <v>685</v>
      </c>
      <c r="D186" s="59" t="s">
        <v>686</v>
      </c>
      <c r="E186" s="59" t="s">
        <v>29</v>
      </c>
      <c r="F186" s="59"/>
      <c r="G186" s="59"/>
      <c r="H186" s="59"/>
      <c r="I186" s="59"/>
      <c r="J186" s="59"/>
      <c r="K186" s="59"/>
      <c r="L186" s="59"/>
      <c r="M186" s="59"/>
      <c r="N186" s="59"/>
      <c r="O186" s="59"/>
      <c r="P186" s="59"/>
      <c r="Q186" s="59"/>
      <c r="R186" s="59"/>
      <c r="S186" s="59"/>
      <c r="T186" s="59"/>
      <c r="U186" s="59"/>
      <c r="V186" s="59"/>
      <c r="W186" s="59"/>
    </row>
    <row r="187" spans="1:23" ht="27.95" customHeight="1">
      <c r="A187" s="67" t="str">
        <f>HYPERLINK("https://www.unisdr.org/campaign/resilientcities/toolkit/article/the-ten-essentials-for-making-cities-resilient","The TEN Essentials for Making Cities Resilient: An operational framework of Sendai Framework at local level.")</f>
        <v>The TEN Essentials for Making Cities Resilient: An operational framework of Sendai Framework at local level.</v>
      </c>
      <c r="B187" s="63" t="s">
        <v>1177</v>
      </c>
      <c r="C187" s="63" t="s">
        <v>688</v>
      </c>
      <c r="D187" s="63" t="s">
        <v>689</v>
      </c>
      <c r="E187" s="63" t="s">
        <v>498</v>
      </c>
      <c r="F187" s="63"/>
      <c r="G187" s="63" t="s">
        <v>387</v>
      </c>
      <c r="H187" s="63"/>
      <c r="I187" s="73" t="s">
        <v>691</v>
      </c>
      <c r="J187" s="67" t="s">
        <v>692</v>
      </c>
      <c r="K187" s="63"/>
      <c r="L187" s="63"/>
      <c r="M187" s="63"/>
      <c r="N187" s="63"/>
      <c r="O187" s="63"/>
      <c r="P187" s="63"/>
      <c r="Q187" s="63"/>
      <c r="R187" s="63"/>
      <c r="S187" s="63"/>
      <c r="T187" s="63"/>
      <c r="U187" s="63"/>
      <c r="V187" s="63"/>
      <c r="W187" s="63"/>
    </row>
    <row r="188" spans="1:23" ht="27.95" customHeight="1">
      <c r="A188" s="66" t="str">
        <f>HYPERLINK("https://www.preventionweb.net/files/67430_landuseandurbanplanningforpublicrev.pdf","Words into Action Guidelines: Implementation guide for land use
and urban planning")</f>
        <v>Words into Action Guidelines: Implementation guide for land use
and urban planning</v>
      </c>
      <c r="B188" s="59" t="s">
        <v>54</v>
      </c>
      <c r="C188" s="59" t="s">
        <v>695</v>
      </c>
      <c r="D188" s="59" t="s">
        <v>689</v>
      </c>
      <c r="E188" s="59"/>
      <c r="F188" s="59"/>
      <c r="G188" s="59"/>
      <c r="H188" s="59"/>
      <c r="I188" s="59" t="s">
        <v>697</v>
      </c>
      <c r="J188" s="66" t="s">
        <v>698</v>
      </c>
      <c r="K188" s="59"/>
      <c r="L188" s="59"/>
      <c r="M188" s="59"/>
      <c r="N188" s="59"/>
      <c r="O188" s="59"/>
      <c r="P188" s="59"/>
      <c r="Q188" s="59"/>
      <c r="R188" s="59"/>
      <c r="S188" s="59"/>
      <c r="T188" s="59"/>
      <c r="U188" s="59"/>
      <c r="V188" s="59"/>
      <c r="W188" s="59"/>
    </row>
    <row r="189" spans="1:23" ht="27.95" customHeight="1">
      <c r="A189" s="67" t="str">
        <f>HYPERLINK("https://www.preventionweb.net/files/57399_57399localdrrandresiliencestrategie.pdf","Words into Action Guidelines: LOCAL DISASTER RISK REDUCTION AND RESILIENCE STRATEGIES")</f>
        <v>Words into Action Guidelines: LOCAL DISASTER RISK REDUCTION AND RESILIENCE STRATEGIES</v>
      </c>
      <c r="B189" s="63" t="s">
        <v>54</v>
      </c>
      <c r="C189" s="63" t="s">
        <v>700</v>
      </c>
      <c r="D189" s="63" t="s">
        <v>689</v>
      </c>
      <c r="E189" s="63"/>
      <c r="F189" s="63"/>
      <c r="G189" s="63"/>
      <c r="H189" s="63"/>
      <c r="I189" s="63" t="s">
        <v>697</v>
      </c>
      <c r="J189" s="67" t="s">
        <v>701</v>
      </c>
      <c r="K189" s="63"/>
      <c r="L189" s="63"/>
      <c r="M189" s="63"/>
      <c r="N189" s="63"/>
      <c r="O189" s="63"/>
      <c r="P189" s="63"/>
      <c r="Q189" s="63"/>
      <c r="R189" s="63"/>
      <c r="S189" s="63"/>
      <c r="T189" s="63"/>
      <c r="U189" s="63"/>
      <c r="V189" s="63"/>
      <c r="W189" s="63"/>
    </row>
    <row r="190" spans="1:23" ht="27.95" customHeight="1">
      <c r="A190" s="66" t="str">
        <f>HYPERLINK("https://www.unisdr.org/campaign/resilientcities/toolkit","Resilient Cities Tookit")</f>
        <v>Resilient Cities Tookit</v>
      </c>
      <c r="B190" s="59" t="s">
        <v>54</v>
      </c>
      <c r="C190" s="59" t="s">
        <v>703</v>
      </c>
      <c r="D190" s="59" t="s">
        <v>689</v>
      </c>
      <c r="E190" s="59" t="s">
        <v>23</v>
      </c>
      <c r="F190" s="59"/>
      <c r="G190" s="59"/>
      <c r="H190" s="59"/>
      <c r="I190" s="59"/>
      <c r="J190" s="59"/>
      <c r="K190" s="59"/>
      <c r="L190" s="59"/>
      <c r="M190" s="59"/>
      <c r="N190" s="59"/>
      <c r="O190" s="59"/>
      <c r="P190" s="59"/>
      <c r="Q190" s="59"/>
      <c r="R190" s="59"/>
      <c r="S190" s="59"/>
      <c r="T190" s="59"/>
      <c r="U190" s="59"/>
      <c r="V190" s="59"/>
      <c r="W190" s="59"/>
    </row>
    <row r="191" spans="1:23" ht="27.95" customHeight="1">
      <c r="A191" s="67" t="s">
        <v>830</v>
      </c>
      <c r="B191" s="63" t="s">
        <v>833</v>
      </c>
      <c r="C191" s="62" t="s">
        <v>835</v>
      </c>
      <c r="D191" s="63" t="s">
        <v>689</v>
      </c>
      <c r="E191" s="63"/>
      <c r="F191" s="63"/>
      <c r="G191" s="63"/>
      <c r="H191" s="63"/>
      <c r="I191" s="63"/>
      <c r="J191" s="63"/>
      <c r="K191" s="63"/>
      <c r="L191" s="63"/>
      <c r="M191" s="63"/>
      <c r="N191" s="63"/>
      <c r="O191" s="63"/>
      <c r="P191" s="63"/>
      <c r="Q191" s="63"/>
      <c r="R191" s="63"/>
      <c r="S191" s="63"/>
      <c r="T191" s="63"/>
      <c r="U191" s="63"/>
      <c r="V191" s="63"/>
      <c r="W191" s="63"/>
    </row>
    <row r="192" spans="1:23" ht="27.95" customHeight="1">
      <c r="A192" s="66" t="s">
        <v>837</v>
      </c>
      <c r="B192" s="59" t="s">
        <v>54</v>
      </c>
      <c r="C192" s="59" t="s">
        <v>839</v>
      </c>
      <c r="D192" s="59" t="s">
        <v>689</v>
      </c>
      <c r="E192" s="59"/>
      <c r="F192" s="59"/>
      <c r="G192" s="59"/>
      <c r="H192" s="59"/>
      <c r="I192" s="59"/>
      <c r="J192" s="59"/>
      <c r="K192" s="59"/>
      <c r="L192" s="59"/>
      <c r="M192" s="59"/>
      <c r="N192" s="59"/>
      <c r="O192" s="59"/>
      <c r="P192" s="59"/>
      <c r="Q192" s="59"/>
      <c r="R192" s="59"/>
      <c r="S192" s="59"/>
      <c r="T192" s="59"/>
      <c r="U192" s="59"/>
      <c r="V192" s="59"/>
      <c r="W192" s="59"/>
    </row>
    <row r="193" spans="1:23" ht="27.95" customHeight="1">
      <c r="A193" s="67" t="s">
        <v>705</v>
      </c>
      <c r="B193" s="63"/>
      <c r="C193" s="63" t="s">
        <v>707</v>
      </c>
      <c r="D193" s="63" t="s">
        <v>708</v>
      </c>
      <c r="E193" s="63"/>
      <c r="F193" s="63"/>
      <c r="G193" s="63"/>
      <c r="H193" s="63"/>
      <c r="I193" s="63"/>
      <c r="J193" s="63"/>
      <c r="K193" s="63"/>
      <c r="L193" s="63"/>
      <c r="M193" s="63"/>
      <c r="N193" s="63"/>
      <c r="O193" s="63"/>
      <c r="P193" s="63"/>
      <c r="Q193" s="63"/>
      <c r="R193" s="63"/>
      <c r="S193" s="63"/>
      <c r="T193" s="63"/>
      <c r="U193" s="63"/>
      <c r="V193" s="63"/>
      <c r="W193" s="63"/>
    </row>
    <row r="194" spans="1:23" ht="27.95" customHeight="1">
      <c r="A194" s="66" t="str">
        <f>HYPERLINK("https://citiesipcc.org/wp-content/uploads/2018/09/Research-Agenda-Aug-10_Final_Long-version.pdf","Cities IPCC")</f>
        <v>Cities IPCC</v>
      </c>
      <c r="B194" s="59" t="s">
        <v>845</v>
      </c>
      <c r="C194" s="59" t="s">
        <v>846</v>
      </c>
      <c r="D194" s="59" t="s">
        <v>497</v>
      </c>
      <c r="E194" s="59" t="s">
        <v>847</v>
      </c>
      <c r="F194" s="59"/>
      <c r="G194" s="59" t="s">
        <v>25</v>
      </c>
      <c r="H194" s="59"/>
      <c r="I194" s="59" t="s">
        <v>1178</v>
      </c>
      <c r="J194" s="66" t="s">
        <v>849</v>
      </c>
      <c r="K194" s="66" t="s">
        <v>850</v>
      </c>
      <c r="L194" s="59"/>
      <c r="M194" s="59"/>
      <c r="N194" s="59"/>
      <c r="O194" s="59"/>
      <c r="P194" s="59"/>
      <c r="Q194" s="59"/>
      <c r="R194" s="59"/>
      <c r="S194" s="59"/>
      <c r="T194" s="59"/>
      <c r="U194" s="59"/>
      <c r="V194" s="59"/>
      <c r="W194" s="59"/>
    </row>
    <row r="195" spans="1:23" ht="27.95" customHeight="1">
      <c r="A195" s="67" t="str">
        <f>HYPERLINK("https://climateactiontransparency.org/icat-guidance/sustainable-development/","ICAT Sustainable Development Guidance ")</f>
        <v xml:space="preserve">ICAT Sustainable Development Guidance </v>
      </c>
      <c r="B195" s="63" t="s">
        <v>1194</v>
      </c>
      <c r="C195" s="63" t="s">
        <v>711</v>
      </c>
      <c r="D195" s="63" t="s">
        <v>497</v>
      </c>
      <c r="E195" s="63" t="s">
        <v>498</v>
      </c>
      <c r="F195" s="63"/>
      <c r="G195" s="63" t="s">
        <v>25</v>
      </c>
      <c r="H195" s="63"/>
      <c r="I195" s="63" t="s">
        <v>426</v>
      </c>
      <c r="J195" s="67" t="s">
        <v>714</v>
      </c>
      <c r="K195" s="63"/>
      <c r="L195" s="63"/>
      <c r="M195" s="63"/>
      <c r="N195" s="63"/>
      <c r="O195" s="63"/>
      <c r="P195" s="63"/>
      <c r="Q195" s="63"/>
      <c r="R195" s="63"/>
      <c r="S195" s="63"/>
      <c r="T195" s="63"/>
      <c r="U195" s="63"/>
      <c r="V195" s="63"/>
      <c r="W195" s="63"/>
    </row>
    <row r="196" spans="1:23" ht="27.95" customHeight="1">
      <c r="A196" s="66" t="s">
        <v>717</v>
      </c>
      <c r="B196" s="59" t="s">
        <v>1192</v>
      </c>
      <c r="C196" s="59" t="s">
        <v>720</v>
      </c>
      <c r="D196" s="59"/>
      <c r="E196" s="59"/>
      <c r="F196" s="59"/>
      <c r="G196" s="59"/>
      <c r="H196" s="59"/>
      <c r="I196" s="59"/>
      <c r="J196" s="59"/>
      <c r="K196" s="59"/>
      <c r="L196" s="59"/>
      <c r="M196" s="59"/>
      <c r="N196" s="59"/>
      <c r="O196" s="59"/>
      <c r="P196" s="59"/>
      <c r="Q196" s="59"/>
      <c r="R196" s="59"/>
      <c r="S196" s="59"/>
      <c r="T196" s="59"/>
      <c r="U196" s="59"/>
      <c r="V196" s="59"/>
      <c r="W196" s="59"/>
    </row>
    <row r="197" spans="1:23" ht="27.95" customHeight="1">
      <c r="A197" s="67" t="s">
        <v>859</v>
      </c>
      <c r="B197" s="63" t="s">
        <v>862</v>
      </c>
      <c r="C197" s="63" t="s">
        <v>864</v>
      </c>
      <c r="D197" s="63"/>
      <c r="E197" s="63"/>
      <c r="F197" s="63"/>
      <c r="G197" s="63"/>
      <c r="H197" s="63"/>
      <c r="I197" s="63"/>
      <c r="J197" s="63"/>
      <c r="K197" s="63"/>
      <c r="L197" s="63"/>
      <c r="M197" s="63"/>
      <c r="N197" s="63"/>
      <c r="O197" s="63"/>
      <c r="P197" s="63"/>
      <c r="Q197" s="63"/>
      <c r="R197" s="63"/>
      <c r="S197" s="63"/>
      <c r="T197" s="63"/>
      <c r="U197" s="63"/>
      <c r="V197" s="63"/>
      <c r="W197" s="63"/>
    </row>
    <row r="198" spans="1:23" ht="27.95" customHeight="1">
      <c r="A198" s="66" t="s">
        <v>722</v>
      </c>
      <c r="B198" s="59" t="s">
        <v>1193</v>
      </c>
      <c r="C198" s="59" t="s">
        <v>724</v>
      </c>
      <c r="D198" s="59"/>
      <c r="E198" s="59"/>
      <c r="F198" s="59"/>
      <c r="G198" s="59"/>
      <c r="H198" s="59"/>
      <c r="I198" s="59" t="s">
        <v>725</v>
      </c>
      <c r="J198" s="59"/>
      <c r="K198" s="78" t="s">
        <v>727</v>
      </c>
      <c r="L198" s="59" t="s">
        <v>732</v>
      </c>
      <c r="M198" s="59"/>
      <c r="N198" s="59"/>
      <c r="O198" s="59"/>
      <c r="P198" s="59"/>
      <c r="Q198" s="59"/>
      <c r="R198" s="59"/>
      <c r="S198" s="59"/>
      <c r="T198" s="59"/>
      <c r="U198" s="59"/>
      <c r="V198" s="59"/>
      <c r="W198" s="59"/>
    </row>
    <row r="199" spans="1:23" ht="27.95" customHeight="1">
      <c r="A199" s="67" t="s">
        <v>733</v>
      </c>
      <c r="B199" s="63" t="s">
        <v>735</v>
      </c>
      <c r="C199" s="63" t="s">
        <v>736</v>
      </c>
      <c r="D199" s="63"/>
      <c r="E199" s="63"/>
      <c r="F199" s="63"/>
      <c r="G199" s="63"/>
      <c r="H199" s="63"/>
      <c r="I199" s="63" t="s">
        <v>738</v>
      </c>
      <c r="J199" s="63"/>
      <c r="K199" s="67" t="s">
        <v>739</v>
      </c>
      <c r="L199" s="63"/>
      <c r="M199" s="63"/>
      <c r="N199" s="63"/>
      <c r="O199" s="63"/>
      <c r="P199" s="63"/>
      <c r="Q199" s="63"/>
      <c r="R199" s="63"/>
      <c r="S199" s="63"/>
      <c r="T199" s="63"/>
      <c r="U199" s="63"/>
      <c r="V199" s="63"/>
      <c r="W199" s="63"/>
    </row>
    <row r="200" spans="1:23" ht="27.95" customHeight="1">
      <c r="A200" s="66" t="s">
        <v>871</v>
      </c>
      <c r="B200" s="59" t="s">
        <v>49</v>
      </c>
      <c r="C200" s="59" t="s">
        <v>873</v>
      </c>
      <c r="D200" s="59"/>
      <c r="E200" s="59"/>
      <c r="F200" s="59"/>
      <c r="G200" s="59"/>
      <c r="H200" s="59"/>
      <c r="I200" s="59" t="s">
        <v>874</v>
      </c>
      <c r="J200" s="59"/>
      <c r="K200" s="59"/>
      <c r="L200" s="59"/>
      <c r="M200" s="59"/>
      <c r="N200" s="59"/>
      <c r="O200" s="59"/>
      <c r="P200" s="59"/>
      <c r="Q200" s="59"/>
      <c r="R200" s="59"/>
      <c r="S200" s="59"/>
      <c r="T200" s="59"/>
      <c r="U200" s="59"/>
      <c r="V200" s="59"/>
      <c r="W200" s="59"/>
    </row>
    <row r="201" spans="1:23" ht="27.95" customHeight="1">
      <c r="A201" s="67" t="s">
        <v>743</v>
      </c>
      <c r="B201" s="63" t="s">
        <v>269</v>
      </c>
      <c r="C201" s="63" t="s">
        <v>745</v>
      </c>
      <c r="D201" s="63"/>
      <c r="E201" s="63"/>
      <c r="F201" s="63"/>
      <c r="G201" s="63"/>
      <c r="H201" s="63"/>
      <c r="I201" s="63"/>
      <c r="J201" s="67" t="s">
        <v>746</v>
      </c>
      <c r="K201" s="67" t="s">
        <v>747</v>
      </c>
      <c r="L201" s="63"/>
      <c r="M201" s="63"/>
      <c r="N201" s="63"/>
      <c r="O201" s="63"/>
      <c r="P201" s="63"/>
      <c r="Q201" s="63"/>
      <c r="R201" s="63"/>
      <c r="S201" s="63"/>
      <c r="T201" s="63"/>
      <c r="U201" s="63"/>
      <c r="V201" s="63"/>
      <c r="W201" s="63"/>
    </row>
    <row r="202" spans="1:23" ht="27.95" customHeight="1">
      <c r="A202" s="66" t="s">
        <v>882</v>
      </c>
      <c r="B202" s="59" t="s">
        <v>885</v>
      </c>
      <c r="C202" s="59" t="s">
        <v>1195</v>
      </c>
      <c r="D202" s="59"/>
      <c r="E202" s="59"/>
      <c r="F202" s="59"/>
      <c r="G202" s="59"/>
      <c r="H202" s="59"/>
      <c r="I202" s="59"/>
      <c r="J202" s="59"/>
      <c r="K202" s="59"/>
      <c r="L202" s="59"/>
      <c r="M202" s="59"/>
      <c r="N202" s="59"/>
      <c r="O202" s="59"/>
      <c r="P202" s="59"/>
      <c r="Q202" s="59"/>
      <c r="R202" s="59"/>
      <c r="S202" s="59"/>
      <c r="T202" s="59"/>
      <c r="U202" s="59"/>
      <c r="V202" s="59"/>
      <c r="W202" s="59"/>
    </row>
    <row r="203" spans="1:23" ht="27.95" customHeight="1">
      <c r="A203" s="67" t="s">
        <v>748</v>
      </c>
      <c r="B203" s="63" t="s">
        <v>750</v>
      </c>
      <c r="C203" s="63" t="s">
        <v>751</v>
      </c>
      <c r="D203" s="63"/>
      <c r="E203" s="63"/>
      <c r="F203" s="63"/>
      <c r="G203" s="63" t="s">
        <v>579</v>
      </c>
      <c r="H203" s="63"/>
      <c r="I203" s="63"/>
      <c r="J203" s="63"/>
      <c r="K203" s="63"/>
      <c r="L203" s="63"/>
      <c r="M203" s="63"/>
      <c r="N203" s="63"/>
      <c r="O203" s="63"/>
      <c r="P203" s="63"/>
      <c r="Q203" s="63"/>
      <c r="R203" s="63"/>
      <c r="S203" s="63"/>
      <c r="T203" s="63"/>
      <c r="U203" s="63"/>
      <c r="V203" s="63"/>
      <c r="W203" s="63"/>
    </row>
    <row r="204" spans="1:23" ht="27.95" customHeight="1">
      <c r="A204" s="66" t="s">
        <v>755</v>
      </c>
      <c r="B204" s="59" t="s">
        <v>37</v>
      </c>
      <c r="C204" s="59" t="s">
        <v>756</v>
      </c>
      <c r="D204" s="59"/>
      <c r="E204" s="59"/>
      <c r="F204" s="59"/>
      <c r="G204" s="59"/>
      <c r="H204" s="59"/>
      <c r="I204" s="59"/>
      <c r="J204" s="59"/>
      <c r="K204" s="59"/>
      <c r="L204" s="59"/>
      <c r="M204" s="59"/>
      <c r="N204" s="59"/>
      <c r="O204" s="59"/>
      <c r="P204" s="59"/>
      <c r="Q204" s="59"/>
      <c r="R204" s="59"/>
      <c r="S204" s="59"/>
      <c r="T204" s="59"/>
      <c r="U204" s="59"/>
      <c r="V204" s="59"/>
      <c r="W204" s="59"/>
    </row>
    <row r="205" spans="1:23" ht="27.95" customHeight="1">
      <c r="A205" s="67" t="s">
        <v>758</v>
      </c>
      <c r="B205" s="63" t="s">
        <v>124</v>
      </c>
      <c r="C205" s="63" t="s">
        <v>761</v>
      </c>
      <c r="D205" s="63" t="s">
        <v>485</v>
      </c>
      <c r="E205" s="63"/>
      <c r="F205" s="63"/>
      <c r="G205" s="63"/>
      <c r="H205" s="63"/>
      <c r="I205" s="63"/>
      <c r="J205" s="63"/>
      <c r="K205" s="63"/>
      <c r="L205" s="63"/>
      <c r="M205" s="63"/>
      <c r="N205" s="63"/>
      <c r="O205" s="63"/>
      <c r="P205" s="63"/>
      <c r="Q205" s="63"/>
      <c r="R205" s="63"/>
      <c r="S205" s="63"/>
      <c r="T205" s="63"/>
      <c r="U205" s="63"/>
      <c r="V205" s="63"/>
      <c r="W205" s="63"/>
    </row>
    <row r="206" spans="1:23" ht="27.95" customHeight="1">
      <c r="A206" s="66" t="s">
        <v>762</v>
      </c>
      <c r="B206" s="59" t="s">
        <v>1196</v>
      </c>
      <c r="C206" s="59" t="s">
        <v>763</v>
      </c>
      <c r="D206" s="59" t="s">
        <v>485</v>
      </c>
      <c r="E206" s="59"/>
      <c r="F206" s="59"/>
      <c r="G206" s="59"/>
      <c r="H206" s="59"/>
      <c r="I206" s="59"/>
      <c r="J206" s="59"/>
      <c r="K206" s="59"/>
      <c r="L206" s="59"/>
      <c r="M206" s="59"/>
      <c r="N206" s="59"/>
      <c r="O206" s="59"/>
      <c r="P206" s="59"/>
      <c r="Q206" s="59"/>
      <c r="R206" s="59"/>
      <c r="S206" s="59"/>
      <c r="T206" s="59"/>
      <c r="U206" s="59"/>
      <c r="V206" s="59"/>
      <c r="W206" s="59"/>
    </row>
    <row r="207" spans="1:23" ht="27.95" customHeight="1">
      <c r="A207" s="67" t="str">
        <f>HYPERLINK("https://www.urbanet.info","URBANET")</f>
        <v>URBANET</v>
      </c>
      <c r="B207" s="63" t="s">
        <v>368</v>
      </c>
      <c r="C207" s="63" t="s">
        <v>764</v>
      </c>
      <c r="D207" s="63"/>
      <c r="E207" s="63"/>
      <c r="F207" s="63"/>
      <c r="G207" s="63"/>
      <c r="H207" s="63"/>
      <c r="I207" s="63"/>
      <c r="J207" s="63"/>
      <c r="K207" s="63"/>
      <c r="L207" s="63"/>
      <c r="M207" s="63"/>
      <c r="N207" s="63"/>
      <c r="O207" s="63"/>
      <c r="P207" s="63"/>
      <c r="Q207" s="63"/>
      <c r="R207" s="63"/>
      <c r="S207" s="63"/>
      <c r="T207" s="63"/>
      <c r="U207" s="63"/>
      <c r="V207" s="63"/>
      <c r="W207" s="63"/>
    </row>
    <row r="208" spans="1:23" ht="27.95" customHeight="1">
      <c r="A208" s="66" t="s">
        <v>890</v>
      </c>
      <c r="B208" s="59" t="s">
        <v>49</v>
      </c>
      <c r="C208" s="59" t="s">
        <v>1179</v>
      </c>
      <c r="D208" s="59"/>
      <c r="E208" s="59"/>
      <c r="F208" s="59"/>
      <c r="G208" s="59"/>
      <c r="H208" s="59"/>
      <c r="I208" s="59"/>
      <c r="J208" s="59"/>
      <c r="K208" s="59"/>
      <c r="L208" s="59"/>
      <c r="M208" s="59"/>
      <c r="N208" s="59"/>
      <c r="O208" s="59"/>
      <c r="P208" s="59"/>
      <c r="Q208" s="59"/>
      <c r="R208" s="59"/>
      <c r="S208" s="59"/>
      <c r="T208" s="59"/>
      <c r="U208" s="59"/>
      <c r="V208" s="59"/>
      <c r="W208" s="59"/>
    </row>
    <row r="209" spans="1:23" ht="27.95" customHeight="1">
      <c r="A209" s="67" t="s">
        <v>892</v>
      </c>
      <c r="B209" s="63" t="s">
        <v>49</v>
      </c>
      <c r="C209" s="63" t="s">
        <v>895</v>
      </c>
      <c r="D209" s="63"/>
      <c r="E209" s="63"/>
      <c r="F209" s="63"/>
      <c r="G209" s="63"/>
      <c r="H209" s="63"/>
      <c r="I209" s="63"/>
      <c r="J209" s="63"/>
      <c r="K209" s="63"/>
      <c r="L209" s="63"/>
      <c r="M209" s="63"/>
      <c r="N209" s="63"/>
      <c r="O209" s="63"/>
      <c r="P209" s="63"/>
      <c r="Q209" s="63"/>
      <c r="R209" s="63"/>
      <c r="S209" s="63"/>
      <c r="T209" s="63"/>
      <c r="U209" s="63"/>
      <c r="V209" s="63"/>
      <c r="W209" s="63"/>
    </row>
    <row r="210" spans="1:23" ht="27.95" customHeight="1">
      <c r="A210" s="66" t="s">
        <v>767</v>
      </c>
      <c r="B210" s="59" t="s">
        <v>37</v>
      </c>
      <c r="C210" s="59" t="s">
        <v>768</v>
      </c>
      <c r="D210" s="59" t="s">
        <v>91</v>
      </c>
      <c r="E210" s="59"/>
      <c r="F210" s="59"/>
      <c r="G210" s="59"/>
      <c r="H210" s="59"/>
      <c r="I210" s="59"/>
      <c r="J210" s="59"/>
      <c r="K210" s="59"/>
      <c r="L210" s="59"/>
      <c r="M210" s="59"/>
      <c r="N210" s="59"/>
      <c r="O210" s="59"/>
      <c r="P210" s="59"/>
      <c r="Q210" s="59"/>
      <c r="R210" s="59"/>
      <c r="S210" s="59"/>
      <c r="T210" s="59"/>
      <c r="U210" s="59"/>
      <c r="V210" s="59"/>
      <c r="W210" s="59"/>
    </row>
    <row r="211" spans="1:23" ht="27.95" customHeight="1">
      <c r="A211" s="67" t="str">
        <f>HYPERLINK("https://www.citiesalliance.org/sites/default/files/CDS_Toolkit_Web.pdf","CITY DEVELOPMENT STRATEGIES 2.0 - CITIES GROWING WITH VISION ")</f>
        <v xml:space="preserve">CITY DEVELOPMENT STRATEGIES 2.0 - CITIES GROWING WITH VISION </v>
      </c>
      <c r="B211" s="63" t="s">
        <v>45</v>
      </c>
      <c r="C211" s="63" t="s">
        <v>770</v>
      </c>
      <c r="D211" s="63"/>
      <c r="E211" s="63"/>
      <c r="F211" s="63"/>
      <c r="G211" s="63"/>
      <c r="H211" s="63"/>
      <c r="I211" s="63" t="s">
        <v>771</v>
      </c>
      <c r="J211" s="63"/>
      <c r="K211" s="63"/>
      <c r="L211" s="63"/>
      <c r="M211" s="63"/>
      <c r="N211" s="63"/>
      <c r="O211" s="63"/>
      <c r="P211" s="63"/>
      <c r="Q211" s="63"/>
      <c r="R211" s="63"/>
      <c r="S211" s="63"/>
      <c r="T211" s="63"/>
      <c r="U211" s="63"/>
      <c r="V211" s="63"/>
      <c r="W211" s="63"/>
    </row>
    <row r="212" spans="1:23" ht="27.95" customHeight="1">
      <c r="A212" s="66" t="s">
        <v>774</v>
      </c>
      <c r="B212" s="59" t="s">
        <v>46</v>
      </c>
      <c r="C212" s="59" t="s">
        <v>776</v>
      </c>
      <c r="D212" s="59"/>
      <c r="E212" s="59"/>
      <c r="F212" s="59"/>
      <c r="G212" s="59"/>
      <c r="H212" s="59"/>
      <c r="I212" s="59" t="s">
        <v>777</v>
      </c>
      <c r="J212" s="59"/>
      <c r="K212" s="59"/>
      <c r="L212" s="59"/>
      <c r="M212" s="59"/>
      <c r="N212" s="59"/>
      <c r="O212" s="59"/>
      <c r="P212" s="59"/>
      <c r="Q212" s="59"/>
      <c r="R212" s="59"/>
      <c r="S212" s="59"/>
      <c r="T212" s="59"/>
      <c r="U212" s="59"/>
      <c r="V212" s="59"/>
      <c r="W212" s="59"/>
    </row>
    <row r="213" spans="1:23" ht="27.95" customHeight="1">
      <c r="A213" s="67" t="s">
        <v>778</v>
      </c>
      <c r="B213" s="63" t="s">
        <v>17</v>
      </c>
      <c r="C213" s="63" t="s">
        <v>779</v>
      </c>
      <c r="D213" s="63"/>
      <c r="E213" s="63"/>
      <c r="F213" s="63"/>
      <c r="G213" s="63"/>
      <c r="H213" s="63"/>
      <c r="I213" s="63" t="s">
        <v>780</v>
      </c>
      <c r="J213" s="67" t="s">
        <v>782</v>
      </c>
      <c r="K213" s="63"/>
      <c r="L213" s="63"/>
      <c r="M213" s="63"/>
      <c r="N213" s="63"/>
      <c r="O213" s="63"/>
      <c r="P213" s="63"/>
      <c r="Q213" s="63"/>
      <c r="R213" s="63"/>
      <c r="S213" s="63"/>
      <c r="T213" s="63"/>
      <c r="U213" s="63"/>
      <c r="V213" s="63"/>
      <c r="W213" s="63"/>
    </row>
    <row r="214" spans="1:23" ht="27.95" customHeight="1">
      <c r="A214" s="66" t="s">
        <v>898</v>
      </c>
      <c r="B214" s="59" t="s">
        <v>17</v>
      </c>
      <c r="C214" s="59" t="s">
        <v>899</v>
      </c>
      <c r="D214" s="76"/>
      <c r="E214" s="59"/>
      <c r="F214" s="59"/>
      <c r="G214" s="59"/>
      <c r="H214" s="59"/>
      <c r="I214" s="59"/>
      <c r="J214" s="59"/>
      <c r="K214" s="59"/>
      <c r="L214" s="59"/>
      <c r="M214" s="59"/>
      <c r="N214" s="59"/>
      <c r="O214" s="59"/>
      <c r="P214" s="59"/>
      <c r="Q214" s="59"/>
      <c r="R214" s="59"/>
      <c r="S214" s="59"/>
      <c r="T214" s="59"/>
      <c r="U214" s="59"/>
      <c r="V214" s="59"/>
      <c r="W214" s="59"/>
    </row>
    <row r="215" spans="1:23" ht="27.95" customHeight="1">
      <c r="A215" s="67" t="str">
        <f>HYPERLINK("https://energy-cities.eu/publication/30-energy-cities-proposals-for-the-energy-transition-of-cities-and-towns/","30 Energy Cities’ proposals for the energy transition of cities and towns")</f>
        <v>30 Energy Cities’ proposals for the energy transition of cities and towns</v>
      </c>
      <c r="B215" s="63" t="s">
        <v>903</v>
      </c>
      <c r="C215" s="63" t="s">
        <v>904</v>
      </c>
      <c r="D215" s="63"/>
      <c r="E215" s="63"/>
      <c r="F215" s="63" t="s">
        <v>34</v>
      </c>
      <c r="G215" s="63"/>
      <c r="H215" s="63"/>
      <c r="I215" s="63" t="s">
        <v>905</v>
      </c>
      <c r="J215" s="63"/>
      <c r="K215" s="63"/>
      <c r="L215" s="63"/>
      <c r="M215" s="63"/>
      <c r="N215" s="63"/>
      <c r="O215" s="63"/>
      <c r="P215" s="63"/>
      <c r="Q215" s="63"/>
      <c r="R215" s="63"/>
      <c r="S215" s="63"/>
      <c r="T215" s="63"/>
      <c r="U215" s="63"/>
      <c r="V215" s="63"/>
      <c r="W215" s="63"/>
    </row>
    <row r="216" spans="1:23" ht="27.95" customHeight="1">
      <c r="A216" s="66" t="s">
        <v>784</v>
      </c>
      <c r="B216" s="59" t="s">
        <v>785</v>
      </c>
      <c r="C216" s="59" t="s">
        <v>786</v>
      </c>
      <c r="D216" s="59"/>
      <c r="E216" s="59"/>
      <c r="F216" s="59"/>
      <c r="G216" s="59"/>
      <c r="H216" s="59"/>
      <c r="I216" s="59"/>
      <c r="J216" s="59"/>
      <c r="K216" s="59"/>
      <c r="L216" s="59"/>
      <c r="M216" s="59"/>
      <c r="N216" s="59"/>
      <c r="O216" s="59"/>
      <c r="P216" s="59"/>
      <c r="Q216" s="59"/>
      <c r="R216" s="59"/>
      <c r="S216" s="59"/>
      <c r="T216" s="59"/>
      <c r="U216" s="59"/>
      <c r="V216" s="59"/>
      <c r="W216" s="59"/>
    </row>
    <row r="217" spans="1:23" ht="27.95" customHeight="1">
      <c r="A217" s="67" t="s">
        <v>788</v>
      </c>
      <c r="B217" s="63" t="s">
        <v>790</v>
      </c>
      <c r="C217" s="63" t="s">
        <v>791</v>
      </c>
      <c r="D217" s="63"/>
      <c r="E217" s="63"/>
      <c r="F217" s="63"/>
      <c r="G217" s="63"/>
      <c r="H217" s="63"/>
      <c r="I217" s="63"/>
      <c r="J217" s="63"/>
      <c r="K217" s="63"/>
      <c r="L217" s="63"/>
      <c r="M217" s="63"/>
      <c r="N217" s="63"/>
      <c r="O217" s="63"/>
      <c r="P217" s="63"/>
      <c r="Q217" s="63"/>
      <c r="R217" s="63"/>
      <c r="S217" s="63"/>
      <c r="T217" s="63"/>
      <c r="U217" s="63"/>
      <c r="V217" s="63"/>
      <c r="W217" s="63"/>
    </row>
    <row r="218" spans="1:23" ht="27.95" customHeight="1">
      <c r="A218" s="66" t="s">
        <v>793</v>
      </c>
      <c r="B218" s="59" t="s">
        <v>17</v>
      </c>
      <c r="C218" s="59" t="s">
        <v>794</v>
      </c>
      <c r="D218" s="59"/>
      <c r="E218" s="59"/>
      <c r="F218" s="59"/>
      <c r="G218" s="59"/>
      <c r="H218" s="59"/>
      <c r="I218" s="59" t="s">
        <v>795</v>
      </c>
      <c r="J218" s="59"/>
      <c r="K218" s="66" t="s">
        <v>797</v>
      </c>
      <c r="L218" s="59"/>
      <c r="M218" s="59"/>
      <c r="N218" s="59"/>
      <c r="O218" s="59"/>
      <c r="P218" s="59"/>
      <c r="Q218" s="59"/>
      <c r="R218" s="59"/>
      <c r="S218" s="59"/>
      <c r="T218" s="59"/>
      <c r="U218" s="59"/>
      <c r="V218" s="59"/>
      <c r="W218" s="59"/>
    </row>
    <row r="219" spans="1:23" ht="27.95" customHeight="1">
      <c r="A219" s="67" t="s">
        <v>799</v>
      </c>
      <c r="B219" s="63" t="s">
        <v>17</v>
      </c>
      <c r="C219" s="63" t="s">
        <v>800</v>
      </c>
      <c r="D219" s="63"/>
      <c r="E219" s="63"/>
      <c r="F219" s="63"/>
      <c r="G219" s="63"/>
      <c r="H219" s="63"/>
      <c r="I219" s="63"/>
      <c r="J219" s="63"/>
      <c r="K219" s="63"/>
      <c r="L219" s="63"/>
      <c r="M219" s="63"/>
      <c r="N219" s="63"/>
      <c r="O219" s="63"/>
      <c r="P219" s="63"/>
      <c r="Q219" s="63"/>
      <c r="R219" s="63"/>
      <c r="S219" s="63"/>
      <c r="T219" s="63"/>
      <c r="U219" s="63"/>
      <c r="V219" s="63"/>
      <c r="W219" s="63"/>
    </row>
    <row r="220" spans="1:23" ht="27.95" customHeight="1">
      <c r="A220" s="66" t="s">
        <v>909</v>
      </c>
      <c r="B220" s="59" t="s">
        <v>227</v>
      </c>
      <c r="C220" s="59" t="s">
        <v>912</v>
      </c>
      <c r="D220" s="59" t="s">
        <v>12</v>
      </c>
      <c r="E220" s="59"/>
      <c r="F220" s="59"/>
      <c r="G220" s="59"/>
      <c r="H220" s="59"/>
      <c r="I220" s="59"/>
      <c r="J220" s="59"/>
      <c r="K220" s="59"/>
      <c r="L220" s="59"/>
      <c r="M220" s="59"/>
      <c r="N220" s="59"/>
      <c r="O220" s="59"/>
      <c r="P220" s="59"/>
      <c r="Q220" s="59"/>
      <c r="R220" s="59"/>
      <c r="S220" s="59"/>
      <c r="T220" s="59"/>
      <c r="U220" s="59"/>
      <c r="V220" s="59"/>
      <c r="W220" s="59"/>
    </row>
    <row r="221" spans="1:23" ht="27.95" customHeight="1">
      <c r="A221" s="67" t="str">
        <f>HYPERLINK("https://pub.iges.or.jp/pub/early-views-aseans-frontrunner-cities","Early Views of ASEAN's 'Frontrunner Cities' on the Sustainable Development Goals (SDGs) and Local Data Management")</f>
        <v>Early Views of ASEAN's 'Frontrunner Cities' on the Sustainable Development Goals (SDGs) and Local Data Management</v>
      </c>
      <c r="B221" s="63" t="s">
        <v>227</v>
      </c>
      <c r="C221" s="63" t="s">
        <v>915</v>
      </c>
      <c r="D221" s="63" t="s">
        <v>12</v>
      </c>
      <c r="E221" s="63" t="s">
        <v>19</v>
      </c>
      <c r="F221" s="63"/>
      <c r="G221" s="63"/>
      <c r="H221" s="63"/>
      <c r="I221" s="63"/>
      <c r="J221" s="67" t="s">
        <v>917</v>
      </c>
      <c r="K221" s="63"/>
      <c r="L221" s="63"/>
      <c r="M221" s="63"/>
      <c r="N221" s="63"/>
      <c r="O221" s="63"/>
      <c r="P221" s="63"/>
      <c r="Q221" s="63"/>
      <c r="R221" s="63"/>
      <c r="S221" s="63"/>
      <c r="T221" s="63"/>
      <c r="U221" s="63"/>
      <c r="V221" s="63"/>
      <c r="W221" s="63"/>
    </row>
    <row r="222" spans="1:23" ht="27.95" customHeight="1">
      <c r="A222" s="66" t="str">
        <f>HYPERLINK("https://urbangovernance.net/en/","MAPPING URBAN GOVERNANCE ")</f>
        <v xml:space="preserve">MAPPING URBAN GOVERNANCE </v>
      </c>
      <c r="B222" s="59" t="s">
        <v>920</v>
      </c>
      <c r="C222" s="59" t="s">
        <v>921</v>
      </c>
      <c r="D222" s="59"/>
      <c r="E222" s="59"/>
      <c r="F222" s="59"/>
      <c r="G222" s="59"/>
      <c r="H222" s="59"/>
      <c r="I222" s="59"/>
      <c r="J222" s="66" t="s">
        <v>923</v>
      </c>
      <c r="K222" s="59"/>
      <c r="L222" s="59"/>
      <c r="M222" s="59"/>
      <c r="N222" s="59"/>
      <c r="O222" s="59"/>
      <c r="P222" s="59"/>
      <c r="Q222" s="59"/>
      <c r="R222" s="59"/>
      <c r="S222" s="59"/>
      <c r="T222" s="59"/>
      <c r="U222" s="59"/>
      <c r="V222" s="59"/>
      <c r="W222" s="59"/>
    </row>
    <row r="223" spans="1:23" ht="27.95" customHeight="1">
      <c r="A223" s="67" t="s">
        <v>802</v>
      </c>
      <c r="B223" s="63" t="s">
        <v>806</v>
      </c>
      <c r="C223" s="63" t="s">
        <v>807</v>
      </c>
      <c r="D223" s="63" t="s">
        <v>12</v>
      </c>
      <c r="E223" s="63"/>
      <c r="F223" s="63"/>
      <c r="G223" s="63"/>
      <c r="H223" s="63"/>
      <c r="I223" s="63"/>
      <c r="J223" s="63"/>
      <c r="K223" s="67" t="s">
        <v>808</v>
      </c>
      <c r="L223" s="67" t="str">
        <f>HYPERLINK("https://www.academia.edu/9294719/Urban_Sustainability_in_Theory_and_Practice_Circles_of_Sustainability_2015_","URBAN SUSTAINABILITY IN THEORY AND PRACTICE - Circles of sustainability")</f>
        <v>URBAN SUSTAINABILITY IN THEORY AND PRACTICE - Circles of sustainability</v>
      </c>
      <c r="M223" s="63"/>
      <c r="N223" s="63"/>
      <c r="O223" s="63"/>
      <c r="P223" s="63"/>
      <c r="Q223" s="63"/>
      <c r="R223" s="63"/>
      <c r="S223" s="63"/>
      <c r="T223" s="63"/>
      <c r="U223" s="63"/>
      <c r="V223" s="63"/>
      <c r="W223" s="63"/>
    </row>
    <row r="224" spans="1:23" ht="27.95" customHeight="1">
      <c r="A224" s="66" t="s">
        <v>924</v>
      </c>
      <c r="B224" s="59" t="s">
        <v>206</v>
      </c>
      <c r="C224" s="59" t="s">
        <v>926</v>
      </c>
      <c r="D224" s="59"/>
      <c r="E224" s="59"/>
      <c r="F224" s="59"/>
      <c r="G224" s="59"/>
      <c r="H224" s="59"/>
      <c r="I224" s="59"/>
      <c r="J224" s="59"/>
      <c r="K224" s="59"/>
      <c r="L224" s="59"/>
      <c r="M224" s="59"/>
      <c r="N224" s="59"/>
      <c r="O224" s="59"/>
      <c r="P224" s="59"/>
      <c r="Q224" s="59"/>
      <c r="R224" s="59"/>
      <c r="S224" s="59"/>
      <c r="T224" s="59"/>
      <c r="U224" s="59"/>
      <c r="V224" s="59"/>
      <c r="W224" s="59"/>
    </row>
    <row r="225" spans="1:23" ht="27.95" customHeight="1">
      <c r="A225" s="67" t="s">
        <v>927</v>
      </c>
      <c r="B225" s="63" t="s">
        <v>931</v>
      </c>
      <c r="C225" s="63" t="s">
        <v>932</v>
      </c>
      <c r="D225" s="63"/>
      <c r="E225" s="63"/>
      <c r="F225" s="63"/>
      <c r="G225" s="63"/>
      <c r="H225" s="63"/>
      <c r="I225" s="63"/>
      <c r="J225" s="63"/>
      <c r="K225" s="63"/>
      <c r="L225" s="63"/>
      <c r="M225" s="63"/>
      <c r="N225" s="63"/>
      <c r="O225" s="63"/>
      <c r="P225" s="63"/>
      <c r="Q225" s="63"/>
      <c r="R225" s="63"/>
      <c r="S225" s="63"/>
      <c r="T225" s="63"/>
      <c r="U225" s="63"/>
      <c r="V225" s="63"/>
      <c r="W225" s="63"/>
    </row>
    <row r="226" spans="1:23" ht="27.95" customHeight="1">
      <c r="A226" s="66" t="s">
        <v>933</v>
      </c>
      <c r="B226" s="59" t="s">
        <v>936</v>
      </c>
      <c r="C226" s="59" t="s">
        <v>938</v>
      </c>
      <c r="D226" s="59"/>
      <c r="E226" s="59"/>
      <c r="F226" s="59"/>
      <c r="G226" s="59"/>
      <c r="H226" s="59" t="s">
        <v>26</v>
      </c>
      <c r="I226" s="59"/>
      <c r="J226" s="59"/>
      <c r="K226" s="59"/>
      <c r="L226" s="59"/>
      <c r="M226" s="59"/>
      <c r="N226" s="59"/>
      <c r="O226" s="59"/>
      <c r="P226" s="59"/>
      <c r="Q226" s="59"/>
      <c r="R226" s="59"/>
      <c r="S226" s="59"/>
      <c r="T226" s="59"/>
      <c r="U226" s="59"/>
      <c r="V226" s="59"/>
      <c r="W226" s="59"/>
    </row>
    <row r="227" spans="1:23" ht="27.95" customHeight="1">
      <c r="A227" s="67" t="s">
        <v>809</v>
      </c>
      <c r="B227" s="63"/>
      <c r="C227" s="63" t="s">
        <v>812</v>
      </c>
      <c r="D227" s="63" t="s">
        <v>12</v>
      </c>
      <c r="E227" s="63"/>
      <c r="F227" s="63"/>
      <c r="G227" s="63"/>
      <c r="H227" s="63"/>
      <c r="I227" s="63"/>
      <c r="J227" s="63"/>
      <c r="K227" s="63"/>
      <c r="L227" s="63"/>
      <c r="M227" s="63"/>
      <c r="N227" s="63"/>
      <c r="O227" s="63"/>
      <c r="P227" s="63"/>
      <c r="Q227" s="63"/>
      <c r="R227" s="63"/>
      <c r="S227" s="63"/>
      <c r="T227" s="63"/>
      <c r="U227" s="63"/>
      <c r="V227" s="63"/>
      <c r="W227" s="63"/>
    </row>
    <row r="228" spans="1:23" ht="27.95" customHeight="1">
      <c r="A228" s="66" t="s">
        <v>814</v>
      </c>
      <c r="B228" s="59"/>
      <c r="C228" s="59"/>
      <c r="D228" s="59" t="s">
        <v>686</v>
      </c>
      <c r="E228" s="59"/>
      <c r="F228" s="59"/>
      <c r="G228" s="59"/>
      <c r="H228" s="59"/>
      <c r="I228" s="59"/>
      <c r="J228" s="59"/>
      <c r="K228" s="59"/>
      <c r="L228" s="59"/>
      <c r="M228" s="59"/>
      <c r="N228" s="59"/>
      <c r="O228" s="59"/>
      <c r="P228" s="59"/>
      <c r="Q228" s="59"/>
      <c r="R228" s="59"/>
      <c r="S228" s="59"/>
      <c r="T228" s="59"/>
      <c r="U228" s="59"/>
      <c r="V228" s="59"/>
      <c r="W228" s="59"/>
    </row>
    <row r="229" spans="1:23" ht="27.95" customHeight="1">
      <c r="A229" s="67" t="s">
        <v>952</v>
      </c>
      <c r="B229" s="63" t="s">
        <v>956</v>
      </c>
      <c r="C229" s="63" t="s">
        <v>958</v>
      </c>
      <c r="D229" s="63"/>
      <c r="E229" s="63"/>
      <c r="F229" s="63"/>
      <c r="G229" s="63"/>
      <c r="H229" s="63"/>
      <c r="I229" s="63"/>
      <c r="J229" s="63"/>
      <c r="K229" s="67" t="s">
        <v>959</v>
      </c>
      <c r="L229" s="63" t="s">
        <v>962</v>
      </c>
      <c r="M229" s="63"/>
      <c r="N229" s="63"/>
      <c r="O229" s="63"/>
      <c r="P229" s="63"/>
      <c r="Q229" s="63"/>
      <c r="R229" s="63"/>
      <c r="S229" s="63"/>
      <c r="T229" s="63"/>
      <c r="U229" s="63"/>
      <c r="V229" s="63"/>
      <c r="W229" s="63"/>
    </row>
    <row r="230" spans="1:23" ht="27.95" customHeight="1">
      <c r="A230" s="66" t="s">
        <v>820</v>
      </c>
      <c r="B230" s="59" t="s">
        <v>56</v>
      </c>
      <c r="C230" s="59" t="s">
        <v>822</v>
      </c>
      <c r="D230" s="59"/>
      <c r="E230" s="59"/>
      <c r="F230" s="59"/>
      <c r="G230" s="59"/>
      <c r="H230" s="59"/>
      <c r="I230" s="59" t="s">
        <v>824</v>
      </c>
      <c r="J230" s="59"/>
      <c r="K230" s="59"/>
      <c r="L230" s="59"/>
      <c r="M230" s="59"/>
      <c r="N230" s="59"/>
      <c r="O230" s="59"/>
      <c r="P230" s="59"/>
      <c r="Q230" s="59"/>
      <c r="R230" s="59"/>
      <c r="S230" s="59"/>
      <c r="T230" s="59"/>
      <c r="U230" s="59"/>
      <c r="V230" s="59"/>
      <c r="W230" s="59"/>
    </row>
    <row r="231" spans="1:23" ht="27.95" customHeight="1">
      <c r="A231" s="67" t="s">
        <v>825</v>
      </c>
      <c r="B231" s="63" t="s">
        <v>56</v>
      </c>
      <c r="C231" s="63" t="s">
        <v>827</v>
      </c>
      <c r="D231" s="63"/>
      <c r="E231" s="63"/>
      <c r="F231" s="63"/>
      <c r="G231" s="63"/>
      <c r="H231" s="63"/>
      <c r="I231" s="63"/>
      <c r="J231" s="63"/>
      <c r="K231" s="63"/>
      <c r="L231" s="63"/>
      <c r="M231" s="63"/>
      <c r="N231" s="63"/>
      <c r="O231" s="63"/>
      <c r="P231" s="63"/>
      <c r="Q231" s="63"/>
      <c r="R231" s="63"/>
      <c r="S231" s="63"/>
      <c r="T231" s="63"/>
      <c r="U231" s="63"/>
      <c r="V231" s="63"/>
      <c r="W231" s="63"/>
    </row>
    <row r="232" spans="1:23" ht="27.95" customHeight="1">
      <c r="A232" s="66" t="str">
        <f>HYPERLINK("https://www.youtube.com/watch?v=Ws8risKTaww&amp;t=","Die Agenda 2030 umsetzen – auf die Städte kommt es an!
")</f>
        <v xml:space="preserve">Die Agenda 2030 umsetzen – auf die Städte kommt es an!
</v>
      </c>
      <c r="B232" s="59" t="s">
        <v>829</v>
      </c>
      <c r="C232" s="59" t="s">
        <v>831</v>
      </c>
      <c r="D232" s="59" t="s">
        <v>12</v>
      </c>
      <c r="E232" s="59" t="s">
        <v>832</v>
      </c>
      <c r="F232" s="59"/>
      <c r="G232" s="59"/>
      <c r="H232" s="59"/>
      <c r="I232" s="59"/>
      <c r="J232" s="59"/>
      <c r="K232" s="59"/>
      <c r="L232" s="59"/>
      <c r="M232" s="59"/>
      <c r="N232" s="59"/>
      <c r="O232" s="59"/>
      <c r="P232" s="59"/>
      <c r="Q232" s="59"/>
      <c r="R232" s="59"/>
      <c r="S232" s="59"/>
      <c r="T232" s="59"/>
      <c r="U232" s="59"/>
      <c r="V232" s="59"/>
      <c r="W232" s="59"/>
    </row>
    <row r="233" spans="1:23" ht="27.95" customHeight="1">
      <c r="A233" s="67" t="s">
        <v>834</v>
      </c>
      <c r="B233" s="63" t="s">
        <v>22</v>
      </c>
      <c r="C233" s="63" t="s">
        <v>836</v>
      </c>
      <c r="D233" s="63"/>
      <c r="E233" s="63"/>
      <c r="F233" s="63"/>
      <c r="G233" s="63"/>
      <c r="H233" s="63"/>
      <c r="I233" s="63"/>
      <c r="J233" s="63"/>
      <c r="K233" s="63"/>
      <c r="L233" s="63"/>
      <c r="M233" s="63"/>
      <c r="N233" s="63"/>
      <c r="O233" s="63"/>
      <c r="P233" s="63"/>
      <c r="Q233" s="63"/>
      <c r="R233" s="63"/>
      <c r="S233" s="63"/>
      <c r="T233" s="63"/>
      <c r="U233" s="63"/>
      <c r="V233" s="63"/>
      <c r="W233" s="63"/>
    </row>
    <row r="234" spans="1:23" ht="27.95" customHeight="1">
      <c r="A234" s="66" t="s">
        <v>838</v>
      </c>
      <c r="B234" s="59" t="s">
        <v>56</v>
      </c>
      <c r="C234" s="59" t="s">
        <v>840</v>
      </c>
      <c r="D234" s="59" t="s">
        <v>12</v>
      </c>
      <c r="E234" s="59"/>
      <c r="F234" s="59"/>
      <c r="G234" s="59"/>
      <c r="H234" s="59"/>
      <c r="I234" s="59"/>
      <c r="J234" s="66" t="s">
        <v>841</v>
      </c>
      <c r="K234" s="59" t="s">
        <v>842</v>
      </c>
      <c r="L234" s="59"/>
      <c r="M234" s="59"/>
      <c r="N234" s="59"/>
      <c r="O234" s="59"/>
      <c r="P234" s="59"/>
      <c r="Q234" s="59"/>
      <c r="R234" s="59"/>
      <c r="S234" s="59"/>
      <c r="T234" s="59"/>
      <c r="U234" s="59"/>
      <c r="V234" s="59"/>
      <c r="W234" s="59"/>
    </row>
    <row r="235" spans="1:23" ht="27.95" customHeight="1">
      <c r="A235" s="67" t="s">
        <v>843</v>
      </c>
      <c r="B235" s="63" t="s">
        <v>173</v>
      </c>
      <c r="C235" s="63" t="s">
        <v>844</v>
      </c>
      <c r="D235" s="63"/>
      <c r="E235" s="63"/>
      <c r="F235" s="63"/>
      <c r="G235" s="63"/>
      <c r="H235" s="63"/>
      <c r="I235" s="63"/>
      <c r="J235" s="63"/>
      <c r="K235" s="63"/>
      <c r="L235" s="63"/>
      <c r="M235" s="63"/>
      <c r="N235" s="63"/>
      <c r="O235" s="63"/>
      <c r="P235" s="63"/>
      <c r="Q235" s="63"/>
      <c r="R235" s="63"/>
      <c r="S235" s="63"/>
      <c r="T235" s="63"/>
      <c r="U235" s="63"/>
      <c r="V235" s="63"/>
      <c r="W235" s="63"/>
    </row>
    <row r="236" spans="1:23" ht="27.95" customHeight="1">
      <c r="A236" s="66" t="s">
        <v>848</v>
      </c>
      <c r="B236" s="59" t="s">
        <v>17</v>
      </c>
      <c r="C236" s="59" t="s">
        <v>851</v>
      </c>
      <c r="D236" s="59" t="s">
        <v>12</v>
      </c>
      <c r="E236" s="59"/>
      <c r="F236" s="59"/>
      <c r="G236" s="59"/>
      <c r="H236" s="59"/>
      <c r="I236" s="59"/>
      <c r="J236" s="59"/>
      <c r="K236" s="59" t="s">
        <v>852</v>
      </c>
      <c r="L236" s="59"/>
      <c r="M236" s="59"/>
      <c r="N236" s="59"/>
      <c r="O236" s="59"/>
      <c r="P236" s="59"/>
      <c r="Q236" s="59"/>
      <c r="R236" s="59"/>
      <c r="S236" s="59"/>
      <c r="T236" s="59"/>
      <c r="U236" s="59"/>
      <c r="V236" s="59"/>
      <c r="W236" s="59"/>
    </row>
    <row r="237" spans="1:23" ht="27.95" customHeight="1">
      <c r="A237" s="67" t="s">
        <v>853</v>
      </c>
      <c r="B237" s="63" t="s">
        <v>854</v>
      </c>
      <c r="C237" s="63" t="s">
        <v>855</v>
      </c>
      <c r="D237" s="63" t="s">
        <v>12</v>
      </c>
      <c r="E237" s="63"/>
      <c r="F237" s="63"/>
      <c r="G237" s="63"/>
      <c r="H237" s="63"/>
      <c r="I237" s="63" t="s">
        <v>856</v>
      </c>
      <c r="J237" s="63"/>
      <c r="K237" s="63"/>
      <c r="L237" s="63"/>
      <c r="M237" s="63"/>
      <c r="N237" s="63"/>
      <c r="O237" s="63"/>
      <c r="P237" s="63"/>
      <c r="Q237" s="63"/>
      <c r="R237" s="63"/>
      <c r="S237" s="63"/>
      <c r="T237" s="63"/>
      <c r="U237" s="63"/>
      <c r="V237" s="63"/>
      <c r="W237" s="63"/>
    </row>
    <row r="238" spans="1:23" ht="27.95" customHeight="1">
      <c r="A238" s="66" t="s">
        <v>968</v>
      </c>
      <c r="B238" s="59" t="s">
        <v>969</v>
      </c>
      <c r="C238" s="59" t="s">
        <v>1180</v>
      </c>
      <c r="D238" s="76"/>
      <c r="E238" s="76"/>
      <c r="F238" s="76"/>
      <c r="G238" s="76"/>
      <c r="H238" s="76"/>
      <c r="I238" s="76"/>
      <c r="J238" s="76"/>
      <c r="K238" s="76"/>
      <c r="L238" s="76"/>
      <c r="M238" s="76"/>
      <c r="N238" s="76"/>
      <c r="O238" s="76"/>
      <c r="P238" s="76"/>
      <c r="Q238" s="76"/>
      <c r="R238" s="76"/>
      <c r="S238" s="76"/>
      <c r="T238" s="76"/>
      <c r="U238" s="76"/>
      <c r="V238" s="76"/>
      <c r="W238" s="76"/>
    </row>
    <row r="239" spans="1:23" ht="27.95" customHeight="1">
      <c r="A239" s="67" t="str">
        <f>HYPERLINK("https://www.brookings.edu/wp-content/uploads/2019/06/City-leadership-on-the-SDGs.pdf","Shaping th eglobal agenda to maximize city leadership on the SDGs - The experiences of vanguard cities")</f>
        <v>Shaping th eglobal agenda to maximize city leadership on the SDGs - The experiences of vanguard cities</v>
      </c>
      <c r="B239" s="63" t="s">
        <v>857</v>
      </c>
      <c r="C239" s="63" t="s">
        <v>858</v>
      </c>
      <c r="D239" s="63" t="s">
        <v>12</v>
      </c>
      <c r="E239" s="63"/>
      <c r="F239" s="63"/>
      <c r="G239" s="63"/>
      <c r="H239" s="63"/>
      <c r="I239" s="63"/>
      <c r="J239" s="63"/>
      <c r="K239" s="63"/>
      <c r="L239" s="63"/>
      <c r="M239" s="63"/>
      <c r="N239" s="63"/>
      <c r="O239" s="63"/>
      <c r="P239" s="63"/>
      <c r="Q239" s="63"/>
      <c r="R239" s="63"/>
      <c r="S239" s="63"/>
      <c r="T239" s="63"/>
      <c r="U239" s="63"/>
      <c r="V239" s="63"/>
      <c r="W239" s="63"/>
    </row>
    <row r="240" spans="1:23" ht="27.95" customHeight="1">
      <c r="A240" s="66" t="str">
        <f>HYPERLINK("https://gaiaeducation.org/product/sdgs-flashcards/ ","GAIA Education SDG Flash Cards")</f>
        <v>GAIA Education SDG Flash Cards</v>
      </c>
      <c r="B240" s="59" t="s">
        <v>860</v>
      </c>
      <c r="C240" s="59" t="s">
        <v>861</v>
      </c>
      <c r="D240" s="59"/>
      <c r="E240" s="59" t="s">
        <v>863</v>
      </c>
      <c r="F240" s="59"/>
      <c r="G240" s="59"/>
      <c r="H240" s="59"/>
      <c r="I240" s="59" t="s">
        <v>865</v>
      </c>
      <c r="J240" s="66" t="s">
        <v>866</v>
      </c>
      <c r="K240" s="66" t="s">
        <v>867</v>
      </c>
      <c r="L240" s="59"/>
      <c r="M240" s="59"/>
      <c r="N240" s="59"/>
      <c r="O240" s="59"/>
      <c r="P240" s="59"/>
      <c r="Q240" s="59"/>
      <c r="R240" s="59"/>
      <c r="S240" s="59"/>
      <c r="T240" s="59"/>
      <c r="U240" s="59"/>
      <c r="V240" s="59"/>
      <c r="W240" s="59"/>
    </row>
    <row r="241" spans="1:23" ht="27.95" customHeight="1">
      <c r="A241" s="67" t="str">
        <f>HYPERLINK("http://17goals.org/tools-and-resources/ ","17 Goals - Tools and Resource ")</f>
        <v xml:space="preserve">17 Goals - Tools and Resource </v>
      </c>
      <c r="B241" s="63"/>
      <c r="C241" s="63" t="s">
        <v>868</v>
      </c>
      <c r="D241" s="63"/>
      <c r="E241" s="63"/>
      <c r="F241" s="63"/>
      <c r="G241" s="63"/>
      <c r="H241" s="63"/>
      <c r="I241" s="63"/>
      <c r="J241" s="63"/>
      <c r="K241" s="63"/>
      <c r="L241" s="63"/>
      <c r="M241" s="63"/>
      <c r="N241" s="63"/>
      <c r="O241" s="63"/>
      <c r="P241" s="63"/>
      <c r="Q241" s="63"/>
      <c r="R241" s="63"/>
      <c r="S241" s="63"/>
      <c r="T241" s="63"/>
      <c r="U241" s="63"/>
      <c r="V241" s="63"/>
      <c r="W241" s="63"/>
    </row>
    <row r="242" spans="1:23" ht="27.95" customHeight="1">
      <c r="A242" s="66" t="str">
        <f>HYPERLINK("http://www.margreetdeheer.com/eng/globalgoals.html ","The Global Goals of Sustainable Development – Comic")</f>
        <v>The Global Goals of Sustainable Development – Comic</v>
      </c>
      <c r="B242" s="59" t="s">
        <v>869</v>
      </c>
      <c r="C242" s="59" t="s">
        <v>870</v>
      </c>
      <c r="D242" s="59"/>
      <c r="E242" s="59"/>
      <c r="F242" s="59"/>
      <c r="G242" s="59"/>
      <c r="H242" s="59"/>
      <c r="I242" s="59"/>
      <c r="J242" s="59"/>
      <c r="K242" s="59"/>
      <c r="L242" s="59"/>
      <c r="M242" s="59"/>
      <c r="N242" s="59"/>
      <c r="O242" s="59"/>
      <c r="P242" s="59"/>
      <c r="Q242" s="59"/>
      <c r="R242" s="59"/>
      <c r="S242" s="59"/>
      <c r="T242" s="59"/>
      <c r="U242" s="59"/>
      <c r="V242" s="59"/>
      <c r="W242" s="59"/>
    </row>
    <row r="243" spans="1:23" ht="27.95" customHeight="1">
      <c r="A243" s="67" t="str">
        <f>HYPERLINK("https://sdgacademy.org/courses/  ","SDG Academy")</f>
        <v>SDG Academy</v>
      </c>
      <c r="B243" s="63" t="s">
        <v>149</v>
      </c>
      <c r="C243" s="63" t="s">
        <v>872</v>
      </c>
      <c r="D243" s="63" t="s">
        <v>12</v>
      </c>
      <c r="E243" s="63"/>
      <c r="F243" s="63"/>
      <c r="G243" s="63"/>
      <c r="H243" s="63"/>
      <c r="I243" s="63"/>
      <c r="J243" s="63"/>
      <c r="K243" s="63"/>
      <c r="L243" s="63"/>
      <c r="M243" s="63"/>
      <c r="N243" s="63"/>
      <c r="O243" s="63"/>
      <c r="P243" s="63"/>
      <c r="Q243" s="63"/>
      <c r="R243" s="63"/>
      <c r="S243" s="63"/>
      <c r="T243" s="63"/>
      <c r="U243" s="63"/>
      <c r="V243" s="63"/>
      <c r="W243" s="63"/>
    </row>
    <row r="244" spans="1:23" ht="27.95" customHeight="1">
      <c r="A244" s="66" t="str">
        <f>HYPERLINK("https://www.localizingthesdgs.org/library/view/616","A Pathway to Sustainable American Cities: A Guide to Implementing the SDGs")</f>
        <v>A Pathway to Sustainable American Cities: A Guide to Implementing the SDGs</v>
      </c>
      <c r="B244" s="59" t="s">
        <v>149</v>
      </c>
      <c r="C244" s="59" t="s">
        <v>1181</v>
      </c>
      <c r="D244" s="59" t="s">
        <v>12</v>
      </c>
      <c r="E244" s="59"/>
      <c r="F244" s="59"/>
      <c r="G244" s="59"/>
      <c r="H244" s="59"/>
      <c r="I244" s="59" t="s">
        <v>970</v>
      </c>
      <c r="J244" s="59"/>
      <c r="K244" s="59"/>
      <c r="L244" s="59"/>
      <c r="M244" s="59"/>
      <c r="N244" s="59"/>
      <c r="O244" s="59"/>
      <c r="P244" s="59"/>
      <c r="Q244" s="59"/>
      <c r="R244" s="59"/>
      <c r="S244" s="59"/>
      <c r="T244" s="59"/>
      <c r="U244" s="59"/>
      <c r="V244" s="59"/>
      <c r="W244" s="59"/>
    </row>
    <row r="245" spans="1:23" ht="27.95" customHeight="1">
      <c r="A245" s="67" t="str">
        <f>HYPERLINK("http://www.daghammarskjold.se/wp-content/uploads/2018/12/dd-paper_no25-web-1.pdf","Localizing the 2030 Agenda in Colombia")</f>
        <v>Localizing the 2030 Agenda in Colombia</v>
      </c>
      <c r="B245" s="63" t="s">
        <v>971</v>
      </c>
      <c r="C245" s="63" t="s">
        <v>972</v>
      </c>
      <c r="D245" s="63" t="s">
        <v>12</v>
      </c>
      <c r="E245" s="63"/>
      <c r="F245" s="63"/>
      <c r="G245" s="63"/>
      <c r="H245" s="63"/>
      <c r="I245" s="67" t="s">
        <v>973</v>
      </c>
      <c r="J245" s="63"/>
      <c r="K245" s="63"/>
      <c r="L245" s="63"/>
      <c r="M245" s="63"/>
      <c r="N245" s="63"/>
      <c r="O245" s="63"/>
      <c r="P245" s="63"/>
      <c r="Q245" s="63"/>
      <c r="R245" s="63"/>
      <c r="S245" s="63"/>
      <c r="T245" s="63"/>
      <c r="U245" s="63"/>
      <c r="V245" s="63"/>
      <c r="W245" s="63"/>
    </row>
    <row r="246" spans="1:23" ht="27.95" customHeight="1">
      <c r="A246" s="66" t="str">
        <f>HYPERLINK("https://www.goaltracker.org","Goal Tracker ")</f>
        <v xml:space="preserve">Goal Tracker </v>
      </c>
      <c r="B246" s="59" t="s">
        <v>875</v>
      </c>
      <c r="C246" s="59" t="s">
        <v>876</v>
      </c>
      <c r="D246" s="59"/>
      <c r="E246" s="59"/>
      <c r="F246" s="59"/>
      <c r="G246" s="59"/>
      <c r="H246" s="59"/>
      <c r="I246" s="59" t="s">
        <v>877</v>
      </c>
      <c r="J246" s="59"/>
      <c r="K246" s="59"/>
      <c r="L246" s="59"/>
      <c r="M246" s="59"/>
      <c r="N246" s="59"/>
      <c r="O246" s="59"/>
      <c r="P246" s="59"/>
      <c r="Q246" s="59"/>
      <c r="R246" s="59"/>
      <c r="S246" s="59"/>
      <c r="T246" s="59"/>
      <c r="U246" s="59"/>
      <c r="V246" s="59"/>
      <c r="W246" s="59"/>
    </row>
    <row r="247" spans="1:23" ht="27.95" customHeight="1">
      <c r="A247" s="67" t="str">
        <f>HYPERLINK("http://sanitationandwaterforall.org/tools-portal/","Sanitation and Water for All - Tools ")</f>
        <v xml:space="preserve">Sanitation and Water for All - Tools </v>
      </c>
      <c r="B247" s="63" t="s">
        <v>974</v>
      </c>
      <c r="C247" s="63" t="s">
        <v>1182</v>
      </c>
      <c r="D247" s="63"/>
      <c r="E247" s="63"/>
      <c r="F247" s="63"/>
      <c r="G247" s="63"/>
      <c r="H247" s="63" t="s">
        <v>975</v>
      </c>
      <c r="I247" s="63"/>
      <c r="J247" s="63"/>
      <c r="K247" s="63"/>
      <c r="L247" s="63"/>
      <c r="M247" s="63"/>
      <c r="N247" s="63"/>
      <c r="O247" s="63"/>
      <c r="P247" s="63"/>
      <c r="Q247" s="63"/>
      <c r="R247" s="63"/>
      <c r="S247" s="63"/>
      <c r="T247" s="63"/>
      <c r="U247" s="63"/>
      <c r="V247" s="63"/>
      <c r="W247" s="63"/>
    </row>
    <row r="248" spans="1:23" ht="27.95" customHeight="1">
      <c r="A248" s="66" t="str">
        <f>HYPERLINK("http://old.iclei.org/index.php?id=19","ICLEI Tools ")</f>
        <v xml:space="preserve">ICLEI Tools </v>
      </c>
      <c r="B248" s="59" t="s">
        <v>38</v>
      </c>
      <c r="C248" s="59" t="s">
        <v>878</v>
      </c>
      <c r="D248" s="59"/>
      <c r="E248" s="59"/>
      <c r="F248" s="59"/>
      <c r="G248" s="59"/>
      <c r="H248" s="59"/>
      <c r="I248" s="59"/>
      <c r="J248" s="59"/>
      <c r="K248" s="59"/>
      <c r="L248" s="59"/>
      <c r="M248" s="59"/>
      <c r="N248" s="59"/>
      <c r="O248" s="59"/>
      <c r="P248" s="59"/>
      <c r="Q248" s="59"/>
      <c r="R248" s="59"/>
      <c r="S248" s="59"/>
      <c r="T248" s="59"/>
      <c r="U248" s="59"/>
      <c r="V248" s="59"/>
      <c r="W248" s="59"/>
    </row>
    <row r="249" spans="1:23" ht="27.95" customHeight="1">
      <c r="A249" s="67" t="str">
        <f>HYPERLINK("http://e-lib.iclei.org","ICLEI Virtual Library")</f>
        <v>ICLEI Virtual Library</v>
      </c>
      <c r="B249" s="63" t="s">
        <v>38</v>
      </c>
      <c r="C249" s="63" t="s">
        <v>976</v>
      </c>
      <c r="D249" s="63"/>
      <c r="E249" s="63"/>
      <c r="F249" s="63"/>
      <c r="G249" s="63"/>
      <c r="H249" s="63"/>
      <c r="I249" s="63"/>
      <c r="J249" s="63"/>
      <c r="K249" s="63"/>
      <c r="L249" s="63"/>
      <c r="M249" s="63"/>
      <c r="N249" s="63"/>
      <c r="O249" s="63"/>
      <c r="P249" s="63"/>
      <c r="Q249" s="63"/>
      <c r="R249" s="63"/>
      <c r="S249" s="63"/>
      <c r="T249" s="63"/>
      <c r="U249" s="63"/>
      <c r="V249" s="63"/>
      <c r="W249" s="63"/>
    </row>
    <row r="250" spans="1:23" ht="27.95" customHeight="1">
      <c r="A250" s="66" t="str">
        <f>HYPERLINK("https://iclei.org/en/publications.html","ICLEI Publications")</f>
        <v>ICLEI Publications</v>
      </c>
      <c r="B250" s="59" t="s">
        <v>38</v>
      </c>
      <c r="C250" s="59" t="s">
        <v>977</v>
      </c>
      <c r="D250" s="59"/>
      <c r="E250" s="59"/>
      <c r="F250" s="59"/>
      <c r="G250" s="59"/>
      <c r="H250" s="59"/>
      <c r="I250" s="59"/>
      <c r="J250" s="59"/>
      <c r="K250" s="59"/>
      <c r="L250" s="59"/>
      <c r="M250" s="59"/>
      <c r="N250" s="59"/>
      <c r="O250" s="59"/>
      <c r="P250" s="59"/>
      <c r="Q250" s="59"/>
      <c r="R250" s="59"/>
      <c r="S250" s="59"/>
      <c r="T250" s="59"/>
      <c r="U250" s="59"/>
      <c r="V250" s="59"/>
      <c r="W250" s="59"/>
    </row>
    <row r="251" spans="1:23" ht="27.95" customHeight="1">
      <c r="A251" s="67" t="str">
        <f>HYPERLINK("https://www.ren21.net/cities/wp-content/uploads/2019/05/190605_City_Report_2019_web_FINAL.pdf","Renewables in Cities ")</f>
        <v xml:space="preserve">Renewables in Cities </v>
      </c>
      <c r="B251" s="63" t="s">
        <v>978</v>
      </c>
      <c r="C251" s="63" t="s">
        <v>979</v>
      </c>
      <c r="D251" s="63"/>
      <c r="E251" s="63"/>
      <c r="F251" s="63"/>
      <c r="G251" s="63"/>
      <c r="H251" s="63"/>
      <c r="I251" s="63"/>
      <c r="J251" s="63"/>
      <c r="K251" s="63"/>
      <c r="L251" s="63"/>
      <c r="M251" s="63"/>
      <c r="N251" s="63"/>
      <c r="O251" s="63"/>
      <c r="P251" s="63"/>
      <c r="Q251" s="63"/>
      <c r="R251" s="63"/>
      <c r="S251" s="63"/>
      <c r="T251" s="63"/>
      <c r="U251" s="63"/>
      <c r="V251" s="63"/>
      <c r="W251" s="63"/>
    </row>
    <row r="252" spans="1:23" ht="27.95" customHeight="1">
      <c r="A252" s="66" t="str">
        <f>HYPERLINK("https://skew.engagement-global.de/sdg-werkzeugkasten.html","SDG-Werkzeugkasten")</f>
        <v>SDG-Werkzeugkasten</v>
      </c>
      <c r="B252" s="59" t="s">
        <v>879</v>
      </c>
      <c r="C252" s="59"/>
      <c r="D252" s="59" t="s">
        <v>12</v>
      </c>
      <c r="E252" s="59"/>
      <c r="F252" s="59"/>
      <c r="G252" s="59"/>
      <c r="H252" s="59"/>
      <c r="I252" s="59"/>
      <c r="J252" s="59"/>
      <c r="K252" s="66" t="s">
        <v>880</v>
      </c>
      <c r="L252" s="59"/>
      <c r="M252" s="59"/>
      <c r="N252" s="59"/>
      <c r="O252" s="59"/>
      <c r="P252" s="59"/>
      <c r="Q252" s="59"/>
      <c r="R252" s="59"/>
      <c r="S252" s="59"/>
      <c r="T252" s="59"/>
      <c r="U252" s="59"/>
      <c r="V252" s="59"/>
      <c r="W252" s="59"/>
    </row>
    <row r="253" spans="1:23" ht="27.95" customHeight="1">
      <c r="A253" s="63" t="s">
        <v>881</v>
      </c>
      <c r="B253" s="63" t="s">
        <v>879</v>
      </c>
      <c r="C253" s="63" t="s">
        <v>883</v>
      </c>
      <c r="D253" s="63" t="s">
        <v>12</v>
      </c>
      <c r="E253" s="63"/>
      <c r="F253" s="63"/>
      <c r="G253" s="63"/>
      <c r="H253" s="63"/>
      <c r="I253" s="63"/>
      <c r="J253" s="63"/>
      <c r="K253" s="67" t="s">
        <v>884</v>
      </c>
      <c r="L253" s="63"/>
      <c r="M253" s="63"/>
      <c r="N253" s="63"/>
      <c r="O253" s="63"/>
      <c r="P253" s="63"/>
      <c r="Q253" s="63"/>
      <c r="R253" s="63"/>
      <c r="S253" s="63"/>
      <c r="T253" s="63"/>
      <c r="U253" s="63"/>
      <c r="V253" s="63"/>
      <c r="W253" s="63"/>
    </row>
    <row r="254" spans="1:23" ht="27.95" customHeight="1">
      <c r="A254" s="66" t="str">
        <f>HYPERLINK("https://skew.engagement-global.de/municipal-sustainability-strategies.html","Global Sustainable Municipality in North Rhine-Westphalia 
")</f>
        <v xml:space="preserve">Global Sustainable Municipality in North Rhine-Westphalia 
</v>
      </c>
      <c r="B254" s="59" t="s">
        <v>879</v>
      </c>
      <c r="C254" s="59" t="s">
        <v>886</v>
      </c>
      <c r="D254" s="59" t="s">
        <v>12</v>
      </c>
      <c r="E254" s="59"/>
      <c r="F254" s="59"/>
      <c r="G254" s="59"/>
      <c r="H254" s="59"/>
      <c r="I254" s="59" t="s">
        <v>887</v>
      </c>
      <c r="J254" s="59"/>
      <c r="K254" s="59"/>
      <c r="L254" s="59"/>
      <c r="M254" s="59"/>
      <c r="N254" s="59"/>
      <c r="O254" s="59"/>
      <c r="P254" s="59"/>
      <c r="Q254" s="59"/>
      <c r="R254" s="59"/>
      <c r="S254" s="59"/>
      <c r="T254" s="59"/>
      <c r="U254" s="59"/>
      <c r="V254" s="59"/>
      <c r="W254" s="59"/>
    </row>
    <row r="255" spans="1:23" ht="27.95" customHeight="1">
      <c r="A255" s="67" t="str">
        <f>HYPERLINK("https://skew.engagement-global.de/aktuelle-mitteilung/praktische-hilfe-sdg-werkzeugkasten.html?file=files/2_Mediathek/Mediathek_Microsites/SKEW/Themen/Global_Nachhaltige_Kommune/SDG-Werkzeugkasten/Dashboard_kommunale%20SDG-Indikatoren_V2_1.xlsx","SDG Dashboard")</f>
        <v>SDG Dashboard</v>
      </c>
      <c r="B255" s="63" t="s">
        <v>879</v>
      </c>
      <c r="C255" s="63"/>
      <c r="D255" s="63"/>
      <c r="E255" s="63" t="s">
        <v>888</v>
      </c>
      <c r="F255" s="63"/>
      <c r="G255" s="63"/>
      <c r="H255" s="63"/>
      <c r="I255" s="63"/>
      <c r="J255" s="67" t="s">
        <v>889</v>
      </c>
      <c r="K255" s="63"/>
      <c r="L255" s="63"/>
      <c r="M255" s="63"/>
      <c r="N255" s="63"/>
      <c r="O255" s="63"/>
      <c r="P255" s="63"/>
      <c r="Q255" s="63"/>
      <c r="R255" s="63"/>
      <c r="S255" s="63"/>
      <c r="T255" s="63"/>
      <c r="U255" s="63"/>
      <c r="V255" s="63"/>
      <c r="W255" s="63"/>
    </row>
    <row r="256" spans="1:23" ht="27.95" customHeight="1">
      <c r="A256" s="66" t="str">
        <f>HYPERLINK("https://datacatalog.worldbank.org/dataset/sustainable-development-goals","
Data Catalog")</f>
        <v xml:space="preserve">
Data Catalog</v>
      </c>
      <c r="B256" s="59" t="s">
        <v>46</v>
      </c>
      <c r="C256" s="59" t="s">
        <v>980</v>
      </c>
      <c r="D256" s="59"/>
      <c r="E256" s="76"/>
      <c r="F256" s="59"/>
      <c r="G256" s="59"/>
      <c r="H256" s="59"/>
      <c r="I256" s="59"/>
      <c r="J256" s="59"/>
      <c r="K256" s="59"/>
      <c r="L256" s="59"/>
      <c r="M256" s="59"/>
      <c r="N256" s="59"/>
      <c r="O256" s="59"/>
      <c r="P256" s="59"/>
      <c r="Q256" s="59"/>
      <c r="R256" s="59"/>
      <c r="S256" s="59"/>
      <c r="T256" s="59"/>
      <c r="U256" s="59"/>
      <c r="V256" s="59"/>
      <c r="W256" s="59"/>
    </row>
    <row r="257" spans="1:23" ht="27.95" customHeight="1">
      <c r="A257" s="67" t="s">
        <v>981</v>
      </c>
      <c r="B257" s="63" t="s">
        <v>206</v>
      </c>
      <c r="C257" s="63" t="s">
        <v>982</v>
      </c>
      <c r="D257" s="68"/>
      <c r="E257" s="68"/>
      <c r="F257" s="68"/>
      <c r="G257" s="68"/>
      <c r="H257" s="68"/>
      <c r="I257" s="68"/>
      <c r="J257" s="68"/>
      <c r="K257" s="68"/>
      <c r="L257" s="68"/>
      <c r="M257" s="68"/>
      <c r="N257" s="68"/>
      <c r="O257" s="68"/>
      <c r="P257" s="68"/>
      <c r="Q257" s="68"/>
      <c r="R257" s="68"/>
      <c r="S257" s="68"/>
      <c r="T257" s="68"/>
      <c r="U257" s="68"/>
      <c r="V257" s="68"/>
      <c r="W257" s="68"/>
    </row>
    <row r="258" spans="1:23" ht="27.95" customHeight="1">
      <c r="A258" s="66" t="str">
        <f>HYPERLINK("http://datatopics.worldbank.org/sdgs/","World Development Indicators ")</f>
        <v xml:space="preserve">World Development Indicators </v>
      </c>
      <c r="B258" s="59" t="s">
        <v>46</v>
      </c>
      <c r="C258" s="59" t="s">
        <v>983</v>
      </c>
      <c r="D258" s="69" t="s">
        <v>12</v>
      </c>
      <c r="E258" s="69"/>
      <c r="F258" s="69"/>
      <c r="G258" s="69"/>
      <c r="H258" s="69"/>
      <c r="I258" s="69"/>
      <c r="J258" s="66" t="s">
        <v>984</v>
      </c>
      <c r="K258" s="69"/>
      <c r="L258" s="69"/>
      <c r="M258" s="69"/>
      <c r="N258" s="69"/>
      <c r="O258" s="69"/>
      <c r="P258" s="69"/>
      <c r="Q258" s="69"/>
      <c r="R258" s="69"/>
      <c r="S258" s="69"/>
      <c r="T258" s="69"/>
      <c r="U258" s="69"/>
      <c r="V258" s="69"/>
      <c r="W258" s="69"/>
    </row>
    <row r="259" spans="1:23" ht="27.95" customHeight="1">
      <c r="A259" s="67" t="s">
        <v>985</v>
      </c>
      <c r="B259" s="63" t="s">
        <v>986</v>
      </c>
      <c r="C259" s="63"/>
      <c r="D259" s="63"/>
      <c r="E259" s="63"/>
      <c r="F259" s="63"/>
      <c r="G259" s="63"/>
      <c r="H259" s="63"/>
      <c r="I259" s="63"/>
      <c r="J259" s="63"/>
      <c r="K259" s="63"/>
      <c r="L259" s="63"/>
      <c r="M259" s="63"/>
      <c r="N259" s="63"/>
      <c r="O259" s="63"/>
      <c r="P259" s="63"/>
      <c r="Q259" s="63"/>
      <c r="R259" s="63"/>
      <c r="S259" s="63"/>
      <c r="T259" s="63"/>
      <c r="U259" s="63"/>
      <c r="V259" s="63"/>
      <c r="W259" s="63"/>
    </row>
    <row r="260" spans="1:23" ht="27.95" customHeight="1">
      <c r="A260" s="66" t="str">
        <f>HYPERLINK("http://mirror.unhabitat.org/content.asp?typeid=19&amp;catid=25&amp;cid=2167","Urban Governance Index")</f>
        <v>Urban Governance Index</v>
      </c>
      <c r="B260" s="59" t="s">
        <v>17</v>
      </c>
      <c r="C260" s="59" t="s">
        <v>987</v>
      </c>
      <c r="D260" s="59"/>
      <c r="E260" s="59"/>
      <c r="F260" s="59"/>
      <c r="G260" s="59"/>
      <c r="H260" s="59"/>
      <c r="I260" s="59"/>
      <c r="J260" s="59"/>
      <c r="K260" s="59"/>
      <c r="L260" s="59"/>
      <c r="M260" s="59"/>
      <c r="N260" s="59"/>
      <c r="O260" s="59"/>
      <c r="P260" s="59"/>
      <c r="Q260" s="59"/>
      <c r="R260" s="59"/>
      <c r="S260" s="59"/>
      <c r="T260" s="59"/>
      <c r="U260" s="59"/>
      <c r="V260" s="59"/>
      <c r="W260" s="59"/>
    </row>
    <row r="261" spans="1:23" ht="27.95" customHeight="1">
      <c r="A261" s="67" t="str">
        <f>HYPERLINK("http://resiliencetools.net","Resilience Tools ")</f>
        <v xml:space="preserve">Resilience Tools </v>
      </c>
      <c r="B261" s="63" t="s">
        <v>988</v>
      </c>
      <c r="C261" s="63" t="s">
        <v>989</v>
      </c>
      <c r="D261" s="63"/>
      <c r="E261" s="63" t="s">
        <v>990</v>
      </c>
      <c r="F261" s="63"/>
      <c r="G261" s="63"/>
      <c r="H261" s="63"/>
      <c r="I261" s="63"/>
      <c r="J261" s="63"/>
      <c r="K261" s="63"/>
      <c r="L261" s="63"/>
      <c r="M261" s="63"/>
      <c r="N261" s="63"/>
      <c r="O261" s="63"/>
      <c r="P261" s="63"/>
      <c r="Q261" s="63"/>
      <c r="R261" s="63"/>
      <c r="S261" s="63"/>
      <c r="T261" s="63"/>
      <c r="U261" s="63"/>
      <c r="V261" s="63"/>
      <c r="W261" s="63"/>
    </row>
    <row r="262" spans="1:23" ht="27.95" customHeight="1">
      <c r="A262" s="66" t="str">
        <f>HYPERLINK("http://www.uclg-localfinance.org","Global Observatory on Local Finance")</f>
        <v>Global Observatory on Local Finance</v>
      </c>
      <c r="B262" s="59" t="s">
        <v>200</v>
      </c>
      <c r="C262" s="59" t="s">
        <v>991</v>
      </c>
      <c r="D262" s="59"/>
      <c r="E262" s="59"/>
      <c r="F262" s="59"/>
      <c r="G262" s="59"/>
      <c r="H262" s="59"/>
      <c r="I262" s="59"/>
      <c r="J262" s="59"/>
      <c r="K262" s="66" t="s">
        <v>992</v>
      </c>
      <c r="L262" s="59"/>
      <c r="M262" s="59"/>
      <c r="N262" s="59"/>
      <c r="O262" s="59"/>
      <c r="P262" s="59"/>
      <c r="Q262" s="59"/>
      <c r="R262" s="59"/>
      <c r="S262" s="59"/>
      <c r="T262" s="59"/>
      <c r="U262" s="59"/>
      <c r="V262" s="59"/>
      <c r="W262" s="59"/>
    </row>
    <row r="263" spans="1:23" ht="27.95" customHeight="1">
      <c r="A263" s="67" t="str">
        <f>HYPERLINK("https://sustainable-infrastructure-tools.org/","Sustainable Infrastructure Tools")</f>
        <v>Sustainable Infrastructure Tools</v>
      </c>
      <c r="B263" s="63" t="s">
        <v>1198</v>
      </c>
      <c r="C263" s="63" t="s">
        <v>994</v>
      </c>
      <c r="D263" s="63"/>
      <c r="E263" s="63"/>
      <c r="F263" s="63"/>
      <c r="G263" s="63"/>
      <c r="H263" s="63"/>
      <c r="I263" s="63"/>
      <c r="J263" s="63"/>
      <c r="K263" s="63"/>
      <c r="L263" s="63"/>
      <c r="M263" s="63"/>
      <c r="N263" s="63"/>
      <c r="O263" s="63"/>
      <c r="P263" s="63"/>
      <c r="Q263" s="63"/>
      <c r="R263" s="63"/>
      <c r="S263" s="63"/>
      <c r="T263" s="63"/>
      <c r="U263" s="63"/>
      <c r="V263" s="63"/>
      <c r="W263" s="63"/>
    </row>
    <row r="264" spans="1:23" ht="27.9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row>
    <row r="265" spans="1:23" ht="27.95" customHeight="1">
      <c r="A265" s="67" t="str">
        <f>HYPERLINK("http://www.fao.org/3/I8751EN/i8751en.pdf","Social Network Analysis for Territorial Assessment and mapping of Food Security and Nutrition Systems (FSNS) (methodology)")</f>
        <v>Social Network Analysis for Territorial Assessment and mapping of Food Security and Nutrition Systems (FSNS) (methodology)</v>
      </c>
      <c r="B265" s="63" t="s">
        <v>995</v>
      </c>
      <c r="C265" s="63" t="s">
        <v>996</v>
      </c>
      <c r="D265" s="63"/>
      <c r="E265" s="63"/>
      <c r="F265" s="63"/>
      <c r="G265" s="63"/>
      <c r="H265" s="63"/>
      <c r="I265" s="63" t="s">
        <v>997</v>
      </c>
      <c r="J265" s="67" t="s">
        <v>998</v>
      </c>
      <c r="K265" s="63"/>
      <c r="L265" s="63"/>
      <c r="M265" s="63"/>
      <c r="N265" s="63"/>
      <c r="O265" s="63"/>
      <c r="P265" s="63"/>
      <c r="Q265" s="63"/>
      <c r="R265" s="63"/>
      <c r="S265" s="63"/>
      <c r="T265" s="63"/>
      <c r="U265" s="63"/>
      <c r="V265" s="63"/>
      <c r="W265" s="63"/>
    </row>
    <row r="266" spans="1:23" ht="27.95" customHeight="1">
      <c r="A266" s="66" t="str">
        <f>HYPERLINK("http://www.fao.org/3/a-i5937e.pdf","Land Resources Planning for Sustainable Land Management (working paper)")</f>
        <v>Land Resources Planning for Sustainable Land Management (working paper)</v>
      </c>
      <c r="B266" s="59" t="s">
        <v>995</v>
      </c>
      <c r="C266" s="59" t="s">
        <v>999</v>
      </c>
      <c r="D266" s="59"/>
      <c r="E266" s="59"/>
      <c r="F266" s="59"/>
      <c r="G266" s="59"/>
      <c r="H266" s="59"/>
      <c r="I266" s="59"/>
      <c r="J266" s="66" t="s">
        <v>1000</v>
      </c>
      <c r="K266" s="59"/>
      <c r="L266" s="59"/>
      <c r="M266" s="59"/>
      <c r="N266" s="59"/>
      <c r="O266" s="59"/>
      <c r="P266" s="59"/>
      <c r="Q266" s="59"/>
      <c r="R266" s="59"/>
      <c r="S266" s="59"/>
      <c r="T266" s="59"/>
      <c r="U266" s="59"/>
      <c r="V266" s="59"/>
      <c r="W266" s="59"/>
    </row>
    <row r="267" spans="1:23" ht="27.95" customHeight="1">
      <c r="A267" s="67" t="str">
        <f>HYPERLINK("http://www.fao.org/land-water/land/land-governance/land-resources-planning-toolbox/en/","The Land Resources Planning Toolbox (mentioned in the FAO Publication above)")</f>
        <v>The Land Resources Planning Toolbox (mentioned in the FAO Publication above)</v>
      </c>
      <c r="B267" s="63" t="s">
        <v>995</v>
      </c>
      <c r="C267" s="63" t="s">
        <v>1001</v>
      </c>
      <c r="D267" s="63"/>
      <c r="E267" s="63"/>
      <c r="F267" s="63"/>
      <c r="G267" s="63"/>
      <c r="H267" s="63"/>
      <c r="I267" s="63" t="s">
        <v>1002</v>
      </c>
      <c r="J267" s="67" t="s">
        <v>1003</v>
      </c>
      <c r="K267" s="63"/>
      <c r="L267" s="63"/>
      <c r="M267" s="63"/>
      <c r="N267" s="63"/>
      <c r="O267" s="63"/>
      <c r="P267" s="63"/>
      <c r="Q267" s="63"/>
      <c r="R267" s="63"/>
      <c r="S267" s="63"/>
      <c r="T267" s="63"/>
      <c r="U267" s="63"/>
      <c r="V267" s="63"/>
      <c r="W267" s="63"/>
    </row>
    <row r="268" spans="1:23" ht="27.95" customHeight="1">
      <c r="A268" s="66" t="str">
        <f>HYPERLINK("http://www.gms-eoc.org/uploads/resources/459/attachment/Guideline%20Integrated%20Spatial%20Planning%2023-04-2010.pdf","Guideline in Integrated Spatial Planning for Sustainable Development in Lao PDR")</f>
        <v>Guideline in Integrated Spatial Planning for Sustainable Development in Lao PDR</v>
      </c>
      <c r="B268" s="59" t="s">
        <v>593</v>
      </c>
      <c r="C268" s="59"/>
      <c r="D268" s="59"/>
      <c r="E268" s="59"/>
      <c r="F268" s="59"/>
      <c r="G268" s="59"/>
      <c r="H268" s="59"/>
      <c r="I268" s="59" t="s">
        <v>1004</v>
      </c>
      <c r="J268" s="66" t="s">
        <v>1005</v>
      </c>
      <c r="K268" s="59"/>
      <c r="L268" s="59"/>
      <c r="M268" s="59"/>
      <c r="N268" s="59"/>
      <c r="O268" s="59"/>
      <c r="P268" s="59"/>
      <c r="Q268" s="59"/>
      <c r="R268" s="59"/>
      <c r="S268" s="59"/>
      <c r="T268" s="59"/>
      <c r="U268" s="59"/>
      <c r="V268" s="59"/>
      <c r="W268" s="59"/>
    </row>
    <row r="269" spans="1:23" ht="27.95" customHeight="1">
      <c r="A269" s="67" t="str">
        <f>HYPERLINK("https://www.espon.eu/polycentric","Governance, planning and financial tools in support of polycentric development")</f>
        <v>Governance, planning and financial tools in support of polycentric development</v>
      </c>
      <c r="B269" s="63" t="s">
        <v>1197</v>
      </c>
      <c r="C269" s="63"/>
      <c r="D269" s="63"/>
      <c r="E269" s="63"/>
      <c r="F269" s="63"/>
      <c r="G269" s="63"/>
      <c r="H269" s="63"/>
      <c r="I269" s="63" t="s">
        <v>1007</v>
      </c>
      <c r="J269" s="84" t="s">
        <v>1008</v>
      </c>
      <c r="K269" s="63"/>
      <c r="L269" s="63"/>
      <c r="M269" s="63"/>
      <c r="N269" s="63"/>
      <c r="O269" s="63"/>
      <c r="P269" s="63"/>
      <c r="Q269" s="63"/>
      <c r="R269" s="63"/>
      <c r="S269" s="63"/>
      <c r="T269" s="63"/>
      <c r="U269" s="63"/>
      <c r="V269" s="63"/>
      <c r="W269" s="63"/>
    </row>
    <row r="270" spans="1:23" ht="27.95" customHeight="1">
      <c r="A270" s="66" t="str">
        <f>HYPERLINK("https://www.espon.eu/integrated-indicators","ESPON Working Paper Indicators for Integrated Territorial and Urban Development")</f>
        <v>ESPON Working Paper Indicators for Integrated Territorial and Urban Development</v>
      </c>
      <c r="B270" s="59" t="s">
        <v>1197</v>
      </c>
      <c r="C270" s="59"/>
      <c r="D270" s="59"/>
      <c r="E270" s="59"/>
      <c r="F270" s="59"/>
      <c r="G270" s="59"/>
      <c r="H270" s="59"/>
      <c r="I270" s="59" t="s">
        <v>1009</v>
      </c>
      <c r="J270" s="66" t="s">
        <v>1010</v>
      </c>
      <c r="K270" s="59"/>
      <c r="L270" s="59"/>
      <c r="M270" s="59"/>
      <c r="N270" s="59"/>
      <c r="O270" s="59"/>
      <c r="P270" s="59"/>
      <c r="Q270" s="59"/>
      <c r="R270" s="59"/>
      <c r="S270" s="59"/>
      <c r="T270" s="59"/>
      <c r="U270" s="59"/>
      <c r="V270" s="59"/>
      <c r="W270" s="59"/>
    </row>
    <row r="271" spans="1:23" ht="27.95" customHeight="1">
      <c r="A271" s="67" t="str">
        <f>HYPERLINK("https://www.uclg.org/en/issues/city-city-cooperation","City to city cooperation")</f>
        <v>City to city cooperation</v>
      </c>
      <c r="B271" s="63" t="s">
        <v>37</v>
      </c>
      <c r="C271" s="63" t="s">
        <v>1011</v>
      </c>
      <c r="D271" s="63"/>
      <c r="E271" s="63"/>
      <c r="F271" s="63"/>
      <c r="G271" s="81"/>
      <c r="H271" s="63"/>
      <c r="I271" s="63" t="s">
        <v>1012</v>
      </c>
      <c r="J271" s="67" t="s">
        <v>1013</v>
      </c>
      <c r="K271" s="63"/>
      <c r="L271" s="63"/>
      <c r="M271" s="63"/>
      <c r="N271" s="63"/>
      <c r="O271" s="63"/>
      <c r="P271" s="63"/>
      <c r="Q271" s="63"/>
      <c r="R271" s="63"/>
      <c r="S271" s="63"/>
      <c r="T271" s="63"/>
      <c r="U271" s="63"/>
      <c r="V271" s="63"/>
      <c r="W271" s="63"/>
    </row>
    <row r="272" spans="1:23" ht="27.95" customHeight="1">
      <c r="A272" s="67" t="str">
        <f>HYPERLINK("https://issuu.com/uclgcglu/docs/learningnote_peerlearningdurban2012?e=5168798/3389442","UCLG and MILE partnership “Urban Strategic Planning Learning Exchange “")</f>
        <v>UCLG and MILE partnership “Urban Strategic Planning Learning Exchange “</v>
      </c>
      <c r="B272" s="63" t="s">
        <v>37</v>
      </c>
      <c r="C272" s="63"/>
      <c r="D272" s="63"/>
      <c r="E272" s="63"/>
      <c r="F272" s="63"/>
      <c r="G272" s="63"/>
      <c r="H272" s="63"/>
      <c r="I272" s="63"/>
      <c r="J272" s="67" t="s">
        <v>1014</v>
      </c>
      <c r="K272" s="63"/>
      <c r="L272" s="63"/>
      <c r="M272" s="63"/>
      <c r="N272" s="63"/>
      <c r="O272" s="63"/>
      <c r="P272" s="63"/>
      <c r="Q272" s="63"/>
      <c r="R272" s="63"/>
      <c r="S272" s="63"/>
      <c r="T272" s="63"/>
      <c r="U272" s="63"/>
      <c r="V272" s="63"/>
      <c r="W272" s="63"/>
    </row>
    <row r="273" spans="1:23" ht="27.95" customHeight="1">
      <c r="A273" s="66" t="str">
        <f>HYPERLINK("https://www.learning.uclg.org/strengthening-local-economic-development-through-urban-rural-policies","Strenghening Local Economic Development through Urban Rural Policiies")</f>
        <v>Strenghening Local Economic Development through Urban Rural Policiies</v>
      </c>
      <c r="B273" s="59" t="s">
        <v>37</v>
      </c>
      <c r="C273" s="59"/>
      <c r="D273" s="59"/>
      <c r="E273" s="59"/>
      <c r="F273" s="59"/>
      <c r="G273" s="59"/>
      <c r="H273" s="59"/>
      <c r="I273" s="59"/>
      <c r="J273" s="66" t="s">
        <v>1015</v>
      </c>
      <c r="K273" s="59"/>
      <c r="L273" s="59"/>
      <c r="M273" s="59"/>
      <c r="N273" s="59"/>
      <c r="O273" s="59"/>
      <c r="P273" s="59"/>
      <c r="Q273" s="59"/>
      <c r="R273" s="59"/>
      <c r="S273" s="59"/>
      <c r="T273" s="59"/>
      <c r="U273" s="59"/>
      <c r="V273" s="59"/>
      <c r="W273" s="59"/>
    </row>
    <row r="274" spans="1:23" ht="27.95" customHeight="1">
      <c r="A274" s="67" t="str">
        <f>HYPERLINK("https://www.uclg-cisdp.org/sites/default/files/UCLG+Imagine%E2%80%A6visioning_web_4p.pdf","Mentoring Tools: Imagine.....visioning with peers")</f>
        <v>Mentoring Tools: Imagine.....visioning with peers</v>
      </c>
      <c r="B274" s="63" t="s">
        <v>37</v>
      </c>
      <c r="C274" s="63" t="s">
        <v>1016</v>
      </c>
      <c r="D274" s="63"/>
      <c r="E274" s="63" t="s">
        <v>1017</v>
      </c>
      <c r="F274" s="63"/>
      <c r="G274" s="63"/>
      <c r="H274" s="63"/>
      <c r="I274" s="63"/>
      <c r="J274" s="74" t="s">
        <v>1018</v>
      </c>
      <c r="K274" s="63"/>
      <c r="L274" s="63"/>
      <c r="M274" s="63"/>
      <c r="N274" s="63"/>
      <c r="O274" s="63"/>
      <c r="P274" s="63"/>
      <c r="Q274" s="63"/>
      <c r="R274" s="63"/>
      <c r="S274" s="63"/>
      <c r="T274" s="63"/>
      <c r="U274" s="63"/>
      <c r="V274" s="63"/>
      <c r="W274" s="63"/>
    </row>
    <row r="275" spans="1:23" ht="27.95" customHeight="1">
      <c r="A275" s="76"/>
      <c r="B275" s="59"/>
      <c r="C275" s="76"/>
      <c r="D275" s="76"/>
      <c r="E275" s="76"/>
      <c r="F275" s="76"/>
      <c r="G275" s="76"/>
      <c r="H275" s="76"/>
      <c r="I275" s="76"/>
      <c r="J275" s="76"/>
      <c r="K275" s="76"/>
      <c r="L275" s="76"/>
      <c r="M275" s="76"/>
      <c r="N275" s="76"/>
      <c r="O275" s="76"/>
      <c r="P275" s="76"/>
      <c r="Q275" s="76"/>
      <c r="R275" s="76"/>
      <c r="S275" s="76"/>
      <c r="T275" s="76"/>
      <c r="U275" s="76"/>
      <c r="V275" s="76"/>
      <c r="W275" s="76"/>
    </row>
    <row r="276" spans="1:23" ht="27.9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row>
    <row r="277" spans="1:23" ht="27.9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row>
    <row r="278" spans="1:23" ht="27.9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row>
    <row r="279" spans="1:23" ht="27.95" customHeight="1">
      <c r="A279" s="66" t="str">
        <f>HYPERLINK("https://www.learning.uclg.org/sites/default/files/documents/plan_base_eng_.pdf","Base Plan - An inclusive planning tool for intermediary cities")</f>
        <v>Base Plan - An inclusive planning tool for intermediary cities</v>
      </c>
      <c r="B279" s="59" t="s">
        <v>200</v>
      </c>
      <c r="C279" s="59" t="s">
        <v>1019</v>
      </c>
      <c r="D279" s="59"/>
      <c r="E279" s="59"/>
      <c r="F279" s="59"/>
      <c r="G279" s="59"/>
      <c r="H279" s="59"/>
      <c r="I279" s="59"/>
      <c r="J279" s="66" t="s">
        <v>1020</v>
      </c>
      <c r="K279" s="66" t="s">
        <v>1021</v>
      </c>
      <c r="L279" s="59"/>
      <c r="M279" s="59"/>
      <c r="N279" s="59"/>
      <c r="O279" s="59"/>
      <c r="P279" s="59"/>
      <c r="Q279" s="59"/>
      <c r="R279" s="59"/>
      <c r="S279" s="59"/>
      <c r="T279" s="59"/>
      <c r="U279" s="59"/>
      <c r="V279" s="59"/>
      <c r="W279" s="59"/>
    </row>
    <row r="280" spans="1:23" ht="27.95" customHeight="1">
      <c r="A280" s="67" t="str">
        <f>HYPERLINK("https://www.giz.de/en/downloads/giz2019-0113es-cfcc-chile-planificacion-urbana-integrada-caja-herramientas.pdf","Cities Fit for Climate Change  - Cajade Herramientas Cambio Climático en Planicación Urbana Integrada")</f>
        <v>Cities Fit for Climate Change  - Cajade Herramientas Cambio Climático en Planicación Urbana Integrada</v>
      </c>
      <c r="B280" s="63" t="s">
        <v>931</v>
      </c>
      <c r="C280" s="63" t="s">
        <v>1022</v>
      </c>
      <c r="D280" s="63"/>
      <c r="E280" s="63"/>
      <c r="F280" s="63"/>
      <c r="G280" s="63"/>
      <c r="H280" s="63"/>
      <c r="I280" s="63" t="s">
        <v>1023</v>
      </c>
      <c r="J280" s="63"/>
      <c r="K280" s="63"/>
      <c r="L280" s="63"/>
      <c r="M280" s="63"/>
      <c r="N280" s="63"/>
      <c r="O280" s="63"/>
      <c r="P280" s="63"/>
      <c r="Q280" s="63"/>
      <c r="R280" s="63"/>
      <c r="S280" s="63"/>
      <c r="T280" s="63"/>
      <c r="U280" s="63"/>
      <c r="V280" s="63"/>
      <c r="W280" s="63"/>
    </row>
    <row r="281" spans="1:23" ht="27.95" customHeight="1">
      <c r="A281" s="66" t="str">
        <f>HYPERLINK("https://cifal-flanders.org/wp-content/uploads/2019/06/CIFAL-Flanders_SDG-Infosheet_2019-Q2.pdf","SDG Infosheet - Online resources ")</f>
        <v xml:space="preserve">SDG Infosheet - Online resources </v>
      </c>
      <c r="B281" s="59" t="s">
        <v>420</v>
      </c>
      <c r="C281" s="59" t="s">
        <v>891</v>
      </c>
      <c r="D281" s="59"/>
      <c r="E281" s="59"/>
      <c r="F281" s="59"/>
      <c r="G281" s="59"/>
      <c r="H281" s="59"/>
      <c r="I281" s="59"/>
      <c r="J281" s="59"/>
      <c r="K281" s="59"/>
      <c r="L281" s="59"/>
      <c r="M281" s="59"/>
      <c r="N281" s="59"/>
      <c r="O281" s="59"/>
      <c r="P281" s="59"/>
      <c r="Q281" s="59"/>
      <c r="R281" s="59"/>
      <c r="S281" s="59"/>
      <c r="T281" s="59"/>
      <c r="U281" s="59"/>
      <c r="V281" s="59"/>
      <c r="W281" s="59"/>
    </row>
    <row r="282" spans="1:23" ht="27.95" customHeight="1">
      <c r="A282" s="67" t="str">
        <f>HYPERLINK("https://www.voka.be/communities/voka-charter-duurzaam-ondernemen-vcdo-oost-vlaanderen/sdg-roadmap","SDG Road Map Workshop (Dutch) ")</f>
        <v xml:space="preserve">SDG Road Map Workshop (Dutch) </v>
      </c>
      <c r="B282" s="63" t="s">
        <v>893</v>
      </c>
      <c r="C282" s="63" t="s">
        <v>894</v>
      </c>
      <c r="D282" s="63"/>
      <c r="E282" s="63"/>
      <c r="F282" s="63"/>
      <c r="G282" s="63"/>
      <c r="H282" s="63"/>
      <c r="I282" s="63"/>
      <c r="J282" s="63"/>
      <c r="K282" s="63"/>
      <c r="L282" s="63"/>
      <c r="M282" s="63"/>
      <c r="N282" s="63"/>
      <c r="O282" s="63"/>
      <c r="P282" s="63"/>
      <c r="Q282" s="63"/>
      <c r="R282" s="63"/>
      <c r="S282" s="63"/>
      <c r="T282" s="63"/>
      <c r="U282" s="63"/>
      <c r="V282" s="63"/>
      <c r="W282" s="63"/>
    </row>
    <row r="283" spans="1:23" ht="27.95" customHeight="1">
      <c r="A283" s="66" t="str">
        <f>HYPERLINK("https://games4sustainability.org/gamepedia/","Games for sustentability - Gamepedia ")</f>
        <v xml:space="preserve">Games for sustentability - Gamepedia </v>
      </c>
      <c r="B283" s="59" t="s">
        <v>896</v>
      </c>
      <c r="C283" s="59" t="s">
        <v>897</v>
      </c>
      <c r="D283" s="59"/>
      <c r="E283" s="59"/>
      <c r="F283" s="59"/>
      <c r="G283" s="59"/>
      <c r="H283" s="59"/>
      <c r="I283" s="59"/>
      <c r="J283" s="59"/>
      <c r="K283" s="59"/>
      <c r="L283" s="59"/>
      <c r="M283" s="59"/>
      <c r="N283" s="59"/>
      <c r="O283" s="59"/>
      <c r="P283" s="59"/>
      <c r="Q283" s="59"/>
      <c r="R283" s="59"/>
      <c r="S283" s="59"/>
      <c r="T283" s="59"/>
      <c r="U283" s="59"/>
      <c r="V283" s="59"/>
      <c r="W283" s="59"/>
    </row>
    <row r="284" spans="1:23" ht="27.95" customHeight="1">
      <c r="A284" s="67" t="str">
        <f>HYPERLINK("http://unsdsn.org/wp-content/uploads/2015/05/150612-FINAL-SDSN-Indicator-Report1.pdf","Indicators and a monitoring framework for the sustainable development goals ")</f>
        <v xml:space="preserve">Indicators and a monitoring framework for the sustainable development goals </v>
      </c>
      <c r="B284" s="63" t="s">
        <v>154</v>
      </c>
      <c r="C284" s="63" t="s">
        <v>1024</v>
      </c>
      <c r="D284" s="63"/>
      <c r="E284" s="63"/>
      <c r="F284" s="63"/>
      <c r="G284" s="63"/>
      <c r="H284" s="63"/>
      <c r="I284" s="63"/>
      <c r="J284" s="63"/>
      <c r="K284" s="63"/>
      <c r="L284" s="63"/>
      <c r="M284" s="63"/>
      <c r="N284" s="63"/>
      <c r="O284" s="63"/>
      <c r="P284" s="63"/>
      <c r="Q284" s="63"/>
      <c r="R284" s="63"/>
      <c r="S284" s="63"/>
      <c r="T284" s="63"/>
      <c r="U284" s="63"/>
      <c r="V284" s="63"/>
      <c r="W284" s="63"/>
    </row>
    <row r="285" spans="1:23" ht="27.95" customHeight="1">
      <c r="A285" s="86" t="str">
        <f>HYPERLINK("https://unhabitat.org/books/international-guidelines-on-decentralization-and-access-to-basic-services-for-all/","International Guidelines on Decentralization and Access to Basic Services for all")</f>
        <v>International Guidelines on Decentralization and Access to Basic Services for all</v>
      </c>
      <c r="B285" s="75" t="s">
        <v>17</v>
      </c>
      <c r="C285" s="54" t="s">
        <v>1025</v>
      </c>
      <c r="D285" s="76"/>
      <c r="E285" s="76"/>
      <c r="F285" s="76"/>
      <c r="G285" s="76"/>
      <c r="H285" s="76"/>
      <c r="I285" s="54" t="s">
        <v>1026</v>
      </c>
      <c r="J285" s="78" t="s">
        <v>1027</v>
      </c>
      <c r="K285" s="76"/>
      <c r="L285" s="76"/>
      <c r="M285" s="76"/>
      <c r="N285" s="76"/>
      <c r="O285" s="76"/>
      <c r="P285" s="76"/>
      <c r="Q285" s="76"/>
      <c r="R285" s="76"/>
      <c r="S285" s="76"/>
      <c r="T285" s="76"/>
      <c r="U285" s="76"/>
      <c r="V285" s="76"/>
      <c r="W285" s="76"/>
    </row>
    <row r="286" spans="1:23" ht="27.95" customHeight="1">
      <c r="A286" s="74" t="str">
        <f>HYPERLINK("http://www.fao.org/in-action/food-for-cities-programme/toolkit/introduction/en/","City-Region Food System Toolkit (Assessment, Scan &amp; Indicator Framework)")</f>
        <v>City-Region Food System Toolkit (Assessment, Scan &amp; Indicator Framework)</v>
      </c>
      <c r="B286" s="85" t="s">
        <v>1028</v>
      </c>
      <c r="C286" s="73" t="s">
        <v>1029</v>
      </c>
      <c r="D286" s="63"/>
      <c r="E286" s="63"/>
      <c r="F286" s="63"/>
      <c r="G286" s="63"/>
      <c r="H286" s="63"/>
      <c r="I286" s="63" t="s">
        <v>1030</v>
      </c>
      <c r="J286" s="74" t="s">
        <v>1031</v>
      </c>
      <c r="K286" s="63"/>
      <c r="L286" s="63"/>
      <c r="M286" s="63"/>
      <c r="N286" s="63"/>
      <c r="O286" s="63"/>
      <c r="P286" s="63"/>
      <c r="Q286" s="63"/>
      <c r="R286" s="63"/>
      <c r="S286" s="63"/>
      <c r="T286" s="63"/>
      <c r="U286" s="63"/>
      <c r="V286" s="63"/>
      <c r="W286" s="63"/>
    </row>
    <row r="287" spans="1:23" ht="27.95" customHeight="1">
      <c r="A287" s="78" t="str">
        <f>HYPERLINK("https://www.ohchr.org/EN/Issues/WaterAndSanitation/SRWater/Pages/Handbook.aspx","Realizing the human rights to water and sanitation: A Handbook")</f>
        <v>Realizing the human rights to water and sanitation: A Handbook</v>
      </c>
      <c r="B287" s="59" t="s">
        <v>1032</v>
      </c>
      <c r="C287" s="54" t="s">
        <v>1033</v>
      </c>
      <c r="D287" s="59"/>
      <c r="E287" s="59"/>
      <c r="F287" s="59"/>
      <c r="G287" s="59"/>
      <c r="H287" s="59" t="s">
        <v>1034</v>
      </c>
      <c r="I287" s="59"/>
      <c r="J287" s="66" t="s">
        <v>1035</v>
      </c>
      <c r="K287" s="59"/>
      <c r="L287" s="59"/>
      <c r="M287" s="59"/>
      <c r="N287" s="59"/>
      <c r="O287" s="59"/>
      <c r="P287" s="59"/>
      <c r="Q287" s="59"/>
      <c r="R287" s="59"/>
      <c r="S287" s="59"/>
      <c r="T287" s="59"/>
      <c r="U287" s="59"/>
      <c r="V287" s="59"/>
      <c r="W287" s="59"/>
    </row>
    <row r="288" spans="1:23" ht="27.95" customHeight="1">
      <c r="A288" s="84" t="str">
        <f>HYPERLINK("https://www.ohchr.org/Documents/Issues/Water/Handbook/Book8_Checklists.pdf","Realizing the human rights to water and sanitation: Check Lists")</f>
        <v>Realizing the human rights to water and sanitation: Check Lists</v>
      </c>
      <c r="B288" s="63" t="s">
        <v>1032</v>
      </c>
      <c r="C288" s="81"/>
      <c r="D288" s="63"/>
      <c r="E288" s="63"/>
      <c r="F288" s="63"/>
      <c r="G288" s="63"/>
      <c r="H288" s="63"/>
      <c r="I288" s="63" t="s">
        <v>1036</v>
      </c>
      <c r="J288" s="67" t="s">
        <v>1037</v>
      </c>
      <c r="K288" s="81"/>
      <c r="L288" s="63"/>
      <c r="M288" s="63"/>
      <c r="N288" s="63"/>
      <c r="O288" s="63"/>
      <c r="P288" s="63"/>
      <c r="Q288" s="63"/>
      <c r="R288" s="63"/>
      <c r="S288" s="63"/>
      <c r="T288" s="63"/>
      <c r="U288" s="63"/>
      <c r="V288" s="63"/>
      <c r="W288" s="63"/>
    </row>
    <row r="289" spans="1:23" ht="27.95" customHeight="1">
      <c r="A289" s="66" t="str">
        <f>HYPERLINK("https://www.undp.org/content/undp/en/home/librarypage/capacity-building/starting-a-pro-poor-public--private-partnership-for-a-basic-urban-service.html","Starting a Pro-Poor Public- Private Partnership for a Basic Urban Service")</f>
        <v>Starting a Pro-Poor Public- Private Partnership for a Basic Urban Service</v>
      </c>
      <c r="B289" s="59" t="s">
        <v>22</v>
      </c>
      <c r="C289" s="59" t="s">
        <v>1038</v>
      </c>
      <c r="D289" s="59"/>
      <c r="E289" s="59" t="s">
        <v>19</v>
      </c>
      <c r="F289" s="59"/>
      <c r="G289" s="59"/>
      <c r="H289" s="59"/>
      <c r="I289" s="59"/>
      <c r="J289" s="66" t="s">
        <v>1039</v>
      </c>
      <c r="K289" s="59"/>
      <c r="L289" s="59"/>
      <c r="M289" s="59"/>
      <c r="N289" s="59"/>
      <c r="O289" s="59"/>
      <c r="P289" s="59"/>
      <c r="Q289" s="59"/>
      <c r="R289" s="59"/>
      <c r="S289" s="59"/>
      <c r="T289" s="59"/>
      <c r="U289" s="59"/>
      <c r="V289" s="59"/>
      <c r="W289" s="59"/>
    </row>
    <row r="290" spans="1:23" ht="27.95" customHeight="1">
      <c r="A290" s="67" t="str">
        <f>HYPERLINK("http://pppue.undp.2margraf.com/en/01.htm","Toolkit for Pro-Poor Municipal PPPs")</f>
        <v>Toolkit for Pro-Poor Municipal PPPs</v>
      </c>
      <c r="B290" s="63" t="s">
        <v>22</v>
      </c>
      <c r="C290" s="63" t="s">
        <v>900</v>
      </c>
      <c r="D290" s="63"/>
      <c r="E290" s="63" t="s">
        <v>13</v>
      </c>
      <c r="F290" s="63"/>
      <c r="G290" s="63"/>
      <c r="H290" s="63"/>
      <c r="I290" s="63"/>
      <c r="J290" s="67" t="s">
        <v>901</v>
      </c>
      <c r="K290" s="67" t="s">
        <v>902</v>
      </c>
      <c r="L290" s="63"/>
      <c r="M290" s="63"/>
      <c r="N290" s="63"/>
      <c r="O290" s="63"/>
      <c r="P290" s="63"/>
      <c r="Q290" s="63"/>
      <c r="R290" s="63"/>
      <c r="S290" s="63"/>
      <c r="T290" s="63"/>
      <c r="U290" s="63"/>
      <c r="V290" s="63"/>
      <c r="W290" s="63"/>
    </row>
    <row r="291" spans="1:23" ht="27.95" customHeight="1">
      <c r="A291" s="66" t="str">
        <f>HYPERLINK("https://siteresources.worldbank.org/INTURBANPOVERTY/Resources/analyzingurbanpoverty.pdf","Analyzing Urban Poverty
A Summary of Methods and Approaches")</f>
        <v>Analyzing Urban Poverty
A Summary of Methods and Approaches</v>
      </c>
      <c r="B291" s="59" t="s">
        <v>1040</v>
      </c>
      <c r="C291" s="59" t="s">
        <v>1041</v>
      </c>
      <c r="D291" s="59"/>
      <c r="E291" s="59"/>
      <c r="F291" s="59"/>
      <c r="G291" s="59"/>
      <c r="H291" s="59"/>
      <c r="I291" s="59"/>
      <c r="J291" s="66" t="s">
        <v>1042</v>
      </c>
      <c r="K291" s="59"/>
      <c r="L291" s="59"/>
      <c r="M291" s="59"/>
      <c r="N291" s="59"/>
      <c r="O291" s="59"/>
      <c r="P291" s="59"/>
      <c r="Q291" s="59"/>
      <c r="R291" s="59"/>
      <c r="S291" s="59"/>
      <c r="T291" s="59"/>
      <c r="U291" s="59"/>
      <c r="V291" s="59"/>
      <c r="W291" s="59"/>
    </row>
    <row r="292" spans="1:23" ht="27.95" customHeight="1">
      <c r="A292" s="67" t="str">
        <f>HYPERLINK("https://issuu.com/comarchitect.org/docs/a_toolkit_for_mayors_and_urban_prac","Planning for Rapid Urbanization - A toolkit for Mayors and Urban Practioners")</f>
        <v>Planning for Rapid Urbanization - A toolkit for Mayors and Urban Practioners</v>
      </c>
      <c r="B292" s="63" t="s">
        <v>1043</v>
      </c>
      <c r="C292" s="63"/>
      <c r="D292" s="63"/>
      <c r="E292" s="63"/>
      <c r="F292" s="63"/>
      <c r="G292" s="63"/>
      <c r="H292" s="63"/>
      <c r="I292" s="63" t="s">
        <v>1044</v>
      </c>
      <c r="J292" s="67" t="s">
        <v>1045</v>
      </c>
      <c r="K292" s="63"/>
      <c r="L292" s="63"/>
      <c r="M292" s="63"/>
      <c r="N292" s="63"/>
      <c r="O292" s="63"/>
      <c r="P292" s="63"/>
      <c r="Q292" s="63"/>
      <c r="R292" s="63"/>
      <c r="S292" s="63"/>
      <c r="T292" s="63"/>
      <c r="U292" s="63"/>
      <c r="V292" s="63"/>
      <c r="W292" s="63"/>
    </row>
    <row r="293" spans="1:23" ht="27.95" customHeight="1">
      <c r="A293" s="66" t="str">
        <f>HYPERLINK("https://greensurge.eu/working-packages/wp6/D6.3_GREENSURGE-WP6-guide-FINAL.pdf","Innovative Governance for Urban Green Infrastructure: A Guide for Practitioners")</f>
        <v>Innovative Governance for Urban Green Infrastructure: A Guide for Practitioners</v>
      </c>
      <c r="B293" s="59" t="s">
        <v>1046</v>
      </c>
      <c r="C293" s="59" t="s">
        <v>1047</v>
      </c>
      <c r="D293" s="59"/>
      <c r="E293" s="59"/>
      <c r="F293" s="59"/>
      <c r="G293" s="59"/>
      <c r="H293" s="59"/>
      <c r="I293" s="59"/>
      <c r="J293" s="66" t="s">
        <v>1048</v>
      </c>
      <c r="K293" s="59"/>
      <c r="L293" s="59"/>
      <c r="M293" s="59"/>
      <c r="N293" s="59"/>
      <c r="O293" s="59"/>
      <c r="P293" s="59"/>
      <c r="Q293" s="59"/>
      <c r="R293" s="59"/>
      <c r="S293" s="59"/>
      <c r="T293" s="59"/>
      <c r="U293" s="59"/>
      <c r="V293" s="59"/>
      <c r="W293" s="59"/>
    </row>
    <row r="294" spans="1:23" ht="27.95" customHeight="1">
      <c r="A294" s="67" t="str">
        <f>HYPERLINK("https://www.citiesalliance.org/newsroom/news/spotlight/new-toolkit-helps-cities-steer-access-public-goods-foster-equitable","Equitable Economic Growth Toolkit")</f>
        <v>Equitable Economic Growth Toolkit</v>
      </c>
      <c r="B294" s="63" t="s">
        <v>45</v>
      </c>
      <c r="C294" s="63" t="s">
        <v>906</v>
      </c>
      <c r="D294" s="63"/>
      <c r="E294" s="63"/>
      <c r="F294" s="63"/>
      <c r="G294" s="63"/>
      <c r="H294" s="63"/>
      <c r="I294" s="63" t="s">
        <v>907</v>
      </c>
      <c r="J294" s="67" t="s">
        <v>908</v>
      </c>
      <c r="K294" s="63"/>
      <c r="L294" s="63"/>
      <c r="M294" s="63"/>
      <c r="N294" s="63"/>
      <c r="O294" s="63"/>
      <c r="P294" s="63"/>
      <c r="Q294" s="63"/>
      <c r="R294" s="63"/>
      <c r="S294" s="63"/>
      <c r="T294" s="63"/>
      <c r="U294" s="63"/>
      <c r="V294" s="63"/>
      <c r="W294" s="63"/>
    </row>
    <row r="295" spans="1:23" ht="27.95" customHeight="1">
      <c r="A295" s="66" t="str">
        <f>HYPERLINK("http://localizingthesdgs.org/library/254/Local-Economic-Development-Training-Module.pdf","Local Economic Development Training Module")</f>
        <v>Local Economic Development Training Module</v>
      </c>
      <c r="B295" s="59" t="s">
        <v>862</v>
      </c>
      <c r="C295" s="59" t="s">
        <v>1049</v>
      </c>
      <c r="D295" s="59"/>
      <c r="E295" s="59"/>
      <c r="F295" s="59"/>
      <c r="G295" s="59"/>
      <c r="H295" s="59"/>
      <c r="I295" s="59"/>
      <c r="J295" s="66" t="s">
        <v>1050</v>
      </c>
      <c r="K295" s="59"/>
      <c r="L295" s="59"/>
      <c r="M295" s="59"/>
      <c r="N295" s="59"/>
      <c r="O295" s="59"/>
      <c r="P295" s="59"/>
      <c r="Q295" s="59"/>
      <c r="R295" s="59"/>
      <c r="S295" s="59"/>
      <c r="T295" s="59"/>
      <c r="U295" s="59"/>
      <c r="V295" s="59"/>
      <c r="W295" s="59"/>
    </row>
    <row r="296" spans="1:23" ht="27.95" customHeight="1">
      <c r="A296" s="67" t="str">
        <f>HYPERLINK("https://www.bertelsmann-stiftung.de/fileadmin/files/BSt/Publikationen/GrauePublikationen/GP_Strategic_Management_in_Local_Economic_Development.pdf","Making Local Economic Development Strategies: A Trainer’s Manual")</f>
        <v>Making Local Economic Development Strategies: A Trainer’s Manual</v>
      </c>
      <c r="B296" s="63" t="s">
        <v>1051</v>
      </c>
      <c r="C296" s="63"/>
      <c r="D296" s="63"/>
      <c r="E296" s="63"/>
      <c r="F296" s="63"/>
      <c r="G296" s="63"/>
      <c r="H296" s="63"/>
      <c r="I296" s="63"/>
      <c r="J296" s="67" t="s">
        <v>1052</v>
      </c>
      <c r="K296" s="67" t="s">
        <v>1053</v>
      </c>
      <c r="L296" s="63"/>
      <c r="M296" s="63"/>
      <c r="N296" s="63"/>
      <c r="O296" s="63"/>
      <c r="P296" s="63"/>
      <c r="Q296" s="63"/>
      <c r="R296" s="63"/>
      <c r="S296" s="63"/>
      <c r="T296" s="63"/>
      <c r="U296" s="63"/>
      <c r="V296" s="63"/>
      <c r="W296" s="63"/>
    </row>
    <row r="297" spans="1:23" ht="27.95" customHeight="1">
      <c r="A297" s="66" t="str">
        <f>HYPERLINK("https://www.citiesalliance.org/understanding-your-local-economy-resource-guide-for-cities","Understanding your Local Economy: A resource guide for cities")</f>
        <v>Understanding your Local Economy: A resource guide for cities</v>
      </c>
      <c r="B297" s="59" t="s">
        <v>45</v>
      </c>
      <c r="C297" s="59" t="s">
        <v>1054</v>
      </c>
      <c r="D297" s="59"/>
      <c r="E297" s="59"/>
      <c r="F297" s="59"/>
      <c r="G297" s="59"/>
      <c r="H297" s="59"/>
      <c r="I297" s="59"/>
      <c r="J297" s="66" t="s">
        <v>1055</v>
      </c>
      <c r="K297" s="59"/>
      <c r="L297" s="59"/>
      <c r="M297" s="59"/>
      <c r="N297" s="59"/>
      <c r="O297" s="59"/>
      <c r="P297" s="59"/>
      <c r="Q297" s="59"/>
      <c r="R297" s="59"/>
      <c r="S297" s="59"/>
      <c r="T297" s="59"/>
      <c r="U297" s="59"/>
      <c r="V297" s="59"/>
      <c r="W297" s="59"/>
    </row>
    <row r="298" spans="1:23" ht="27.95" customHeight="1">
      <c r="A298" s="67" t="str">
        <f>HYPERLINK("https://www.coursera.org/lecture/local-economic-development/local-economic-development-strategies-INzIS","Local Economic Development Strategies")</f>
        <v>Local Economic Development Strategies</v>
      </c>
      <c r="B298" s="63" t="s">
        <v>1056</v>
      </c>
      <c r="C298" s="63"/>
      <c r="D298" s="63"/>
      <c r="E298" s="63"/>
      <c r="F298" s="63"/>
      <c r="G298" s="63" t="s">
        <v>1057</v>
      </c>
      <c r="H298" s="63"/>
      <c r="I298" s="63" t="s">
        <v>1058</v>
      </c>
      <c r="J298" s="67" t="s">
        <v>1059</v>
      </c>
      <c r="K298" s="63"/>
      <c r="L298" s="63"/>
      <c r="M298" s="63"/>
      <c r="N298" s="63"/>
      <c r="O298" s="63"/>
      <c r="P298" s="63"/>
      <c r="Q298" s="63"/>
      <c r="R298" s="63"/>
      <c r="S298" s="63"/>
      <c r="T298" s="63"/>
      <c r="U298" s="63"/>
      <c r="V298" s="63"/>
      <c r="W298" s="63"/>
    </row>
    <row r="299" spans="1:23" ht="27.95" customHeight="1">
      <c r="A299" s="66" t="str">
        <f>HYPERLINK("https://unhabitat.org/books/promoting-local-economic-development-through-strategic-planning-local-economic-development-led-series-volume-1/","Promoting Local Economic Development through Strategic Planning: Local Economic Development (LED) series Volume 1")</f>
        <v>Promoting Local Economic Development through Strategic Planning: Local Economic Development (LED) series Volume 1</v>
      </c>
      <c r="B299" s="59" t="s">
        <v>753</v>
      </c>
      <c r="C299" s="59" t="s">
        <v>910</v>
      </c>
      <c r="D299" s="59"/>
      <c r="E299" s="59"/>
      <c r="F299" s="59"/>
      <c r="G299" s="59"/>
      <c r="H299" s="59"/>
      <c r="I299" s="59" t="s">
        <v>911</v>
      </c>
      <c r="J299" s="66" t="s">
        <v>913</v>
      </c>
      <c r="K299" s="59"/>
      <c r="L299" s="59"/>
      <c r="M299" s="59"/>
      <c r="N299" s="59"/>
      <c r="O299" s="59"/>
      <c r="P299" s="59"/>
      <c r="Q299" s="59"/>
      <c r="R299" s="59"/>
      <c r="S299" s="59"/>
      <c r="T299" s="59"/>
      <c r="U299" s="59"/>
      <c r="V299" s="59"/>
      <c r="W299" s="59"/>
    </row>
    <row r="300" spans="1:23" ht="27.95" customHeight="1">
      <c r="A300" s="67" t="str">
        <f>HYPERLINK("https://www.worldbank.org/en/topic/urbandevelopment/brief/the-curb-tool-climate-action-for-urban-sustainability","CURB Tool: Climate Action for Urban Sustainability")</f>
        <v>CURB Tool: Climate Action for Urban Sustainability</v>
      </c>
      <c r="B300" s="63" t="s">
        <v>914</v>
      </c>
      <c r="C300" s="63" t="s">
        <v>1183</v>
      </c>
      <c r="D300" s="63"/>
      <c r="E300" s="63"/>
      <c r="F300" s="63"/>
      <c r="G300" s="63"/>
      <c r="H300" s="63"/>
      <c r="I300" s="63"/>
      <c r="J300" s="67" t="s">
        <v>916</v>
      </c>
      <c r="K300" s="63"/>
      <c r="L300" s="63"/>
      <c r="M300" s="63"/>
      <c r="N300" s="63"/>
      <c r="O300" s="63"/>
      <c r="P300" s="63"/>
      <c r="Q300" s="63"/>
      <c r="R300" s="63"/>
      <c r="S300" s="63"/>
      <c r="T300" s="63"/>
      <c r="U300" s="63"/>
      <c r="V300" s="63"/>
      <c r="W300" s="63"/>
    </row>
    <row r="301" spans="1:23" ht="27.95" customHeight="1">
      <c r="A301" s="66" t="str">
        <f>HYPERLINK("http://resilient-cities.iclei.org/fileadmin/sites/resilient-cities/files/Images_and_logos/Resilience_Resource_Point/ICLEI_ACCCRN_Process_WORKBOOK.pdf","ICLEI ACCCRN Process: Building urban climate change resilience toolkit for local governments")</f>
        <v>ICLEI ACCCRN Process: Building urban climate change resilience toolkit for local governments</v>
      </c>
      <c r="B301" s="59" t="s">
        <v>918</v>
      </c>
      <c r="C301" s="59" t="s">
        <v>919</v>
      </c>
      <c r="D301" s="59"/>
      <c r="E301" s="59"/>
      <c r="F301" s="59"/>
      <c r="G301" s="59"/>
      <c r="H301" s="59"/>
      <c r="I301" s="59"/>
      <c r="J301" s="66" t="s">
        <v>922</v>
      </c>
      <c r="K301" s="59"/>
      <c r="L301" s="59"/>
      <c r="M301" s="59"/>
      <c r="N301" s="59"/>
      <c r="O301" s="59"/>
      <c r="P301" s="59"/>
      <c r="Q301" s="59"/>
      <c r="R301" s="59"/>
      <c r="S301" s="59"/>
      <c r="T301" s="59"/>
      <c r="U301" s="59"/>
      <c r="V301" s="59"/>
      <c r="W301" s="59"/>
    </row>
    <row r="302" spans="1:23" ht="27.95" customHeight="1">
      <c r="A302" s="67" t="str">
        <f>HYPERLINK("https://assets.rockefellerfoundation.org/app/uploads/20140410162455/City-Resilience-Framework-2015.pdf","City Resilience Framework")</f>
        <v>City Resilience Framework</v>
      </c>
      <c r="B302" s="63" t="s">
        <v>1060</v>
      </c>
      <c r="C302" s="63" t="s">
        <v>1061</v>
      </c>
      <c r="D302" s="63"/>
      <c r="E302" s="63"/>
      <c r="F302" s="63"/>
      <c r="G302" s="63"/>
      <c r="H302" s="63"/>
      <c r="I302" s="63"/>
      <c r="J302" s="67" t="s">
        <v>1062</v>
      </c>
      <c r="K302" s="63"/>
      <c r="L302" s="63"/>
      <c r="M302" s="63"/>
      <c r="N302" s="63"/>
      <c r="O302" s="63"/>
      <c r="P302" s="63"/>
      <c r="Q302" s="63"/>
      <c r="R302" s="63"/>
      <c r="S302" s="63"/>
      <c r="T302" s="63"/>
      <c r="U302" s="63"/>
      <c r="V302" s="63"/>
      <c r="W302" s="63"/>
    </row>
    <row r="303" spans="1:23" ht="27.95" customHeight="1">
      <c r="A303" s="66" t="str">
        <f>HYPERLINK("http://doc.teebweb.org/wp-content/uploads/Study%20and%20Reports/Additional%20Reports/Manual%20for%20Cities/TEEB%20Manual%20for%20Cities_English.pdf","TEEB Manual for Cities: Ecosystem Services in Urban Management")</f>
        <v>TEEB Manual for Cities: Ecosystem Services in Urban Management</v>
      </c>
      <c r="B303" s="59" t="s">
        <v>1063</v>
      </c>
      <c r="C303" s="59"/>
      <c r="D303" s="59"/>
      <c r="E303" s="59"/>
      <c r="F303" s="59"/>
      <c r="G303" s="59"/>
      <c r="H303" s="59"/>
      <c r="I303" s="59"/>
      <c r="J303" s="66" t="s">
        <v>1064</v>
      </c>
      <c r="K303" s="59"/>
      <c r="L303" s="59"/>
      <c r="M303" s="59"/>
      <c r="N303" s="59"/>
      <c r="O303" s="59"/>
      <c r="P303" s="59"/>
      <c r="Q303" s="59"/>
      <c r="R303" s="59"/>
      <c r="S303" s="59"/>
      <c r="T303" s="59"/>
      <c r="U303" s="59"/>
      <c r="V303" s="59"/>
      <c r="W303" s="59"/>
    </row>
    <row r="304" spans="1:23" ht="27.95" customHeight="1">
      <c r="A304" s="67" t="str">
        <f>HYPERLINK("https://www.nparks.gov.sg/~/media/nparks-real-content/biodiversity/singapore-index/users-manual-on-the-singapore-index-on-cities-biodiversity.pdf","Singapore Index on Cities’ Biodiversity")</f>
        <v>Singapore Index on Cities’ Biodiversity</v>
      </c>
      <c r="B304" s="63" t="s">
        <v>1065</v>
      </c>
      <c r="C304" s="63"/>
      <c r="D304" s="63"/>
      <c r="E304" s="63"/>
      <c r="F304" s="63"/>
      <c r="G304" s="63"/>
      <c r="H304" s="63"/>
      <c r="I304" s="63"/>
      <c r="J304" s="67" t="s">
        <v>1066</v>
      </c>
      <c r="K304" s="63"/>
      <c r="L304" s="63"/>
      <c r="M304" s="63"/>
      <c r="N304" s="63"/>
      <c r="O304" s="63"/>
      <c r="P304" s="63"/>
      <c r="Q304" s="63"/>
      <c r="R304" s="63"/>
      <c r="S304" s="63"/>
      <c r="T304" s="63"/>
      <c r="U304" s="63"/>
      <c r="V304" s="63"/>
      <c r="W304" s="63"/>
    </row>
    <row r="305" spans="1:23" ht="27.95" customHeight="1">
      <c r="A305" s="66" t="str">
        <f>HYPERLINK("https://unhabitat.org/books/developing-local-climate-change-plans/","Developing Local Climate Change Plans")</f>
        <v>Developing Local Climate Change Plans</v>
      </c>
      <c r="B305" s="59" t="s">
        <v>17</v>
      </c>
      <c r="C305" s="59"/>
      <c r="D305" s="59"/>
      <c r="E305" s="59"/>
      <c r="F305" s="59"/>
      <c r="G305" s="59"/>
      <c r="H305" s="59"/>
      <c r="I305" s="59"/>
      <c r="J305" s="66" t="s">
        <v>1067</v>
      </c>
      <c r="K305" s="59"/>
      <c r="L305" s="59"/>
      <c r="M305" s="59"/>
      <c r="N305" s="59"/>
      <c r="O305" s="59"/>
      <c r="P305" s="59"/>
      <c r="Q305" s="59"/>
      <c r="R305" s="59"/>
      <c r="S305" s="59"/>
      <c r="T305" s="59"/>
      <c r="U305" s="59"/>
      <c r="V305" s="59"/>
      <c r="W305" s="59"/>
    </row>
    <row r="306" spans="1:23" ht="27.95" customHeight="1">
      <c r="A306" s="67" t="str">
        <f>HYPERLINK("https://unhabitat.org/books/integrating-climate-change-into-city-development-strategies/","Integrating Climate Change into City Development Strategies")</f>
        <v>Integrating Climate Change into City Development Strategies</v>
      </c>
      <c r="B306" s="63" t="s">
        <v>17</v>
      </c>
      <c r="C306" s="63"/>
      <c r="D306" s="63"/>
      <c r="E306" s="63"/>
      <c r="F306" s="63"/>
      <c r="G306" s="63"/>
      <c r="H306" s="63"/>
      <c r="I306" s="63"/>
      <c r="J306" s="67" t="s">
        <v>925</v>
      </c>
      <c r="K306" s="63"/>
      <c r="L306" s="63"/>
      <c r="M306" s="63"/>
      <c r="N306" s="63"/>
      <c r="O306" s="63"/>
      <c r="P306" s="63"/>
      <c r="Q306" s="63"/>
      <c r="R306" s="63"/>
      <c r="S306" s="63"/>
      <c r="T306" s="63"/>
      <c r="U306" s="63"/>
      <c r="V306" s="63"/>
      <c r="W306" s="63"/>
    </row>
    <row r="307" spans="1:23" ht="27.95" customHeight="1">
      <c r="A307" s="66" t="str">
        <f>HYPERLINK("https://waterfund.go.ke/toolkit/Downloads/1.%20Introducing%20MajiData%20(brochure).pdf","MajiData")</f>
        <v>MajiData</v>
      </c>
      <c r="B307" s="59" t="s">
        <v>928</v>
      </c>
      <c r="C307" s="59" t="s">
        <v>929</v>
      </c>
      <c r="D307" s="59"/>
      <c r="E307" s="59"/>
      <c r="F307" s="59"/>
      <c r="G307" s="59"/>
      <c r="H307" s="59" t="s">
        <v>27</v>
      </c>
      <c r="I307" s="59"/>
      <c r="J307" s="66" t="s">
        <v>930</v>
      </c>
      <c r="K307" s="59"/>
      <c r="L307" s="59"/>
      <c r="M307" s="59"/>
      <c r="N307" s="59"/>
      <c r="O307" s="59"/>
      <c r="P307" s="59"/>
      <c r="Q307" s="59"/>
      <c r="R307" s="59"/>
      <c r="S307" s="59"/>
      <c r="T307" s="59"/>
      <c r="U307" s="59"/>
      <c r="V307" s="59"/>
      <c r="W307" s="59"/>
    </row>
    <row r="308" spans="1:23" ht="27.95" customHeight="1">
      <c r="A308" s="67" t="str">
        <f>HYPERLINK("https://www.bgr.bund.de/EN/Themen/Wasser/Produkte/Downloads/groundwater_management_in_coastal_zones.pdf?__blob=publicationFile&amp;v=3","Handbook published on groundwater management in coastal zones")</f>
        <v>Handbook published on groundwater management in coastal zones</v>
      </c>
      <c r="B308" s="63" t="s">
        <v>1068</v>
      </c>
      <c r="C308" s="63" t="s">
        <v>1069</v>
      </c>
      <c r="D308" s="63"/>
      <c r="E308" s="63" t="s">
        <v>1070</v>
      </c>
      <c r="F308" s="63"/>
      <c r="G308" s="63" t="s">
        <v>387</v>
      </c>
      <c r="H308" s="63" t="s">
        <v>27</v>
      </c>
      <c r="I308" s="63" t="s">
        <v>1071</v>
      </c>
      <c r="J308" s="67" t="s">
        <v>1072</v>
      </c>
      <c r="K308" s="63"/>
      <c r="L308" s="63"/>
      <c r="M308" s="63"/>
      <c r="N308" s="63"/>
      <c r="O308" s="63"/>
      <c r="P308" s="63"/>
      <c r="Q308" s="63"/>
      <c r="R308" s="63"/>
      <c r="S308" s="63"/>
      <c r="T308" s="63"/>
      <c r="U308" s="63"/>
      <c r="V308" s="63"/>
      <c r="W308" s="63"/>
    </row>
    <row r="309" spans="1:23" ht="27.95" customHeight="1">
      <c r="A309" s="66" t="str">
        <f>HYPERLINK("https://wacclim.org/","WaCCLiM")</f>
        <v>WaCCLiM</v>
      </c>
      <c r="B309" s="59" t="s">
        <v>1073</v>
      </c>
      <c r="C309" s="59" t="s">
        <v>1074</v>
      </c>
      <c r="D309" s="59"/>
      <c r="E309" s="59"/>
      <c r="F309" s="59"/>
      <c r="G309" s="59" t="s">
        <v>1075</v>
      </c>
      <c r="H309" s="59" t="s">
        <v>27</v>
      </c>
      <c r="I309" s="59" t="s">
        <v>1076</v>
      </c>
      <c r="J309" s="66" t="s">
        <v>1077</v>
      </c>
      <c r="K309" s="59"/>
      <c r="L309" s="59"/>
      <c r="M309" s="59"/>
      <c r="N309" s="59"/>
      <c r="O309" s="59"/>
      <c r="P309" s="59"/>
      <c r="Q309" s="59"/>
      <c r="R309" s="59"/>
      <c r="S309" s="59"/>
      <c r="T309" s="59"/>
      <c r="U309" s="59"/>
      <c r="V309" s="59"/>
      <c r="W309" s="59"/>
    </row>
    <row r="310" spans="1:23" ht="27.95" customHeight="1">
      <c r="A310" s="67" t="str">
        <f>HYPERLINK("https://www.giz.de/fachexpertise/html/60152.html"," Das Wasserressourcensicherheitstool")</f>
        <v xml:space="preserve"> Das Wasserressourcensicherheitstool</v>
      </c>
      <c r="B310" s="63" t="s">
        <v>49</v>
      </c>
      <c r="C310" s="63" t="s">
        <v>1184</v>
      </c>
      <c r="D310" s="63"/>
      <c r="E310" s="63"/>
      <c r="F310" s="63"/>
      <c r="G310" s="63"/>
      <c r="H310" s="63" t="s">
        <v>27</v>
      </c>
      <c r="I310" s="63"/>
      <c r="J310" s="63"/>
      <c r="K310" s="63"/>
      <c r="L310" s="63"/>
      <c r="M310" s="63"/>
      <c r="N310" s="63"/>
      <c r="O310" s="63"/>
      <c r="P310" s="63"/>
      <c r="Q310" s="63"/>
      <c r="R310" s="63"/>
      <c r="S310" s="63"/>
      <c r="T310" s="63"/>
      <c r="U310" s="63"/>
      <c r="V310" s="63"/>
      <c r="W310" s="63"/>
    </row>
    <row r="311" spans="1:23" ht="27.95" customHeight="1">
      <c r="A311" s="59" t="s">
        <v>1078</v>
      </c>
      <c r="B311" s="59"/>
      <c r="C311" s="59"/>
      <c r="D311" s="59"/>
      <c r="E311" s="59"/>
      <c r="F311" s="59"/>
      <c r="G311" s="59"/>
      <c r="H311" s="59"/>
      <c r="I311" s="59"/>
      <c r="J311" s="66" t="s">
        <v>1079</v>
      </c>
      <c r="K311" s="59"/>
      <c r="L311" s="59"/>
      <c r="M311" s="59"/>
      <c r="N311" s="59"/>
      <c r="O311" s="59"/>
      <c r="P311" s="59"/>
      <c r="Q311" s="59"/>
      <c r="R311" s="59"/>
      <c r="S311" s="59"/>
      <c r="T311" s="59"/>
      <c r="U311" s="59"/>
      <c r="V311" s="59"/>
      <c r="W311" s="59"/>
    </row>
    <row r="312" spans="1:23" ht="27.95" customHeight="1">
      <c r="A312" s="81"/>
      <c r="B312" s="81"/>
      <c r="C312" s="81"/>
      <c r="D312" s="81"/>
      <c r="E312" s="81"/>
      <c r="F312" s="81"/>
      <c r="G312" s="81"/>
      <c r="H312" s="81"/>
      <c r="I312" s="63"/>
      <c r="J312" s="81"/>
      <c r="K312" s="81"/>
      <c r="L312" s="81"/>
      <c r="M312" s="81"/>
      <c r="N312" s="81"/>
      <c r="O312" s="81"/>
      <c r="P312" s="81"/>
      <c r="Q312" s="81"/>
      <c r="R312" s="81"/>
      <c r="S312" s="81"/>
      <c r="T312" s="81"/>
      <c r="U312" s="81"/>
      <c r="V312" s="81"/>
      <c r="W312" s="81"/>
    </row>
    <row r="313" spans="1:23" ht="27.95" customHeight="1">
      <c r="A313" s="66" t="str">
        <f>HYPERLINK("https://observ-ocd.diba.cat/en/e-training/online-course-localizing-sustainable-development-goals-tools-local-transformation","Online Course: Localizing SDGs")</f>
        <v>Online Course: Localizing SDGs</v>
      </c>
      <c r="B313" s="59" t="s">
        <v>200</v>
      </c>
      <c r="C313" s="59" t="s">
        <v>934</v>
      </c>
      <c r="D313" s="59" t="s">
        <v>12</v>
      </c>
      <c r="E313" s="59" t="s">
        <v>935</v>
      </c>
      <c r="F313" s="59"/>
      <c r="G313" s="59"/>
      <c r="H313" s="59"/>
      <c r="I313" s="59"/>
      <c r="J313" s="66" t="s">
        <v>937</v>
      </c>
      <c r="K313" s="59"/>
      <c r="L313" s="59"/>
      <c r="M313" s="59"/>
      <c r="N313" s="59"/>
      <c r="O313" s="59"/>
      <c r="P313" s="59"/>
      <c r="Q313" s="59"/>
      <c r="R313" s="59"/>
      <c r="S313" s="59"/>
      <c r="T313" s="59"/>
      <c r="U313" s="59"/>
      <c r="V313" s="59"/>
      <c r="W313" s="59"/>
    </row>
    <row r="314" spans="1:23" ht="27.95" customHeight="1">
      <c r="A314" s="63" t="s">
        <v>939</v>
      </c>
      <c r="B314" s="63" t="s">
        <v>931</v>
      </c>
      <c r="C314" s="63" t="s">
        <v>940</v>
      </c>
      <c r="D314" s="63" t="s">
        <v>689</v>
      </c>
      <c r="E314" s="63"/>
      <c r="F314" s="63"/>
      <c r="G314" s="63"/>
      <c r="H314" s="63"/>
      <c r="I314" s="63"/>
      <c r="J314" s="67" t="s">
        <v>941</v>
      </c>
      <c r="K314" s="63" t="s">
        <v>942</v>
      </c>
      <c r="L314" s="63"/>
      <c r="M314" s="63"/>
      <c r="N314" s="63"/>
      <c r="O314" s="63"/>
      <c r="P314" s="63"/>
      <c r="Q314" s="63"/>
      <c r="R314" s="63"/>
      <c r="S314" s="63"/>
      <c r="T314" s="63"/>
      <c r="U314" s="63"/>
      <c r="V314" s="63"/>
      <c r="W314" s="63"/>
    </row>
    <row r="315" spans="1:23" ht="27.95" customHeight="1">
      <c r="A315" s="59" t="s">
        <v>943</v>
      </c>
      <c r="B315" s="59" t="s">
        <v>944</v>
      </c>
      <c r="C315" s="59" t="s">
        <v>945</v>
      </c>
      <c r="D315" s="59" t="s">
        <v>12</v>
      </c>
      <c r="E315" s="59" t="s">
        <v>946</v>
      </c>
      <c r="F315" s="59"/>
      <c r="G315" s="59"/>
      <c r="H315" s="59"/>
      <c r="I315" s="59"/>
      <c r="J315" s="66" t="s">
        <v>947</v>
      </c>
      <c r="K315" s="59"/>
      <c r="L315" s="59"/>
      <c r="M315" s="59"/>
      <c r="N315" s="59"/>
      <c r="O315" s="59"/>
      <c r="P315" s="59"/>
      <c r="Q315" s="59"/>
      <c r="R315" s="59"/>
      <c r="S315" s="59"/>
      <c r="T315" s="59"/>
      <c r="U315" s="59"/>
      <c r="V315" s="59"/>
      <c r="W315" s="59"/>
    </row>
    <row r="316" spans="1:23" ht="27.95" customHeight="1">
      <c r="A316" s="63" t="s">
        <v>948</v>
      </c>
      <c r="B316" s="63" t="s">
        <v>949</v>
      </c>
      <c r="C316" s="63" t="s">
        <v>950</v>
      </c>
      <c r="D316" s="63" t="s">
        <v>12</v>
      </c>
      <c r="E316" s="63" t="s">
        <v>946</v>
      </c>
      <c r="F316" s="63"/>
      <c r="G316" s="63"/>
      <c r="H316" s="63"/>
      <c r="I316" s="63"/>
      <c r="J316" s="67" t="s">
        <v>951</v>
      </c>
      <c r="K316" s="63"/>
      <c r="L316" s="63"/>
      <c r="M316" s="63"/>
      <c r="N316" s="63"/>
      <c r="O316" s="63"/>
      <c r="P316" s="63"/>
      <c r="Q316" s="63"/>
      <c r="R316" s="63"/>
      <c r="S316" s="63"/>
      <c r="T316" s="63"/>
      <c r="U316" s="63"/>
      <c r="V316" s="63"/>
      <c r="W316" s="63"/>
    </row>
    <row r="317" spans="1:23" ht="27.95" customHeight="1">
      <c r="A317" s="59" t="s">
        <v>953</v>
      </c>
      <c r="B317" s="59" t="s">
        <v>954</v>
      </c>
      <c r="C317" s="59" t="s">
        <v>955</v>
      </c>
      <c r="D317" s="59" t="s">
        <v>12</v>
      </c>
      <c r="E317" s="59" t="s">
        <v>498</v>
      </c>
      <c r="F317" s="59"/>
      <c r="G317" s="59"/>
      <c r="H317" s="59"/>
      <c r="I317" s="59"/>
      <c r="J317" s="66" t="s">
        <v>957</v>
      </c>
      <c r="K317" s="59"/>
      <c r="L317" s="59"/>
      <c r="M317" s="59"/>
      <c r="N317" s="59"/>
      <c r="O317" s="59"/>
      <c r="P317" s="59"/>
      <c r="Q317" s="59"/>
      <c r="R317" s="59"/>
      <c r="S317" s="59"/>
      <c r="T317" s="59"/>
      <c r="U317" s="59"/>
      <c r="V317" s="59"/>
      <c r="W317" s="59"/>
    </row>
    <row r="318" spans="1:23" ht="27.95" customHeight="1">
      <c r="A318" s="63" t="s">
        <v>960</v>
      </c>
      <c r="B318" s="63" t="s">
        <v>54</v>
      </c>
      <c r="C318" s="63" t="s">
        <v>961</v>
      </c>
      <c r="D318" s="63"/>
      <c r="E318" s="63"/>
      <c r="F318" s="63"/>
      <c r="G318" s="63"/>
      <c r="H318" s="63"/>
      <c r="I318" s="63"/>
      <c r="J318" s="67" t="s">
        <v>701</v>
      </c>
      <c r="K318" s="63"/>
      <c r="L318" s="63" t="s">
        <v>963</v>
      </c>
      <c r="M318" s="63"/>
      <c r="N318" s="63"/>
      <c r="O318" s="63"/>
      <c r="P318" s="63"/>
      <c r="Q318" s="63"/>
      <c r="R318" s="63"/>
      <c r="S318" s="63"/>
      <c r="T318" s="63"/>
      <c r="U318" s="63"/>
      <c r="V318" s="63"/>
      <c r="W318" s="63"/>
    </row>
    <row r="319" spans="1:23" ht="27.95" customHeight="1">
      <c r="A319" s="59" t="s">
        <v>1080</v>
      </c>
      <c r="B319" s="59" t="s">
        <v>1081</v>
      </c>
      <c r="C319" s="59" t="s">
        <v>1082</v>
      </c>
      <c r="D319" s="59"/>
      <c r="E319" s="59"/>
      <c r="F319" s="59"/>
      <c r="G319" s="59"/>
      <c r="H319" s="59"/>
      <c r="I319" s="59" t="s">
        <v>1103</v>
      </c>
      <c r="J319" s="59"/>
      <c r="K319" s="59"/>
      <c r="L319" s="59"/>
      <c r="M319" s="59"/>
      <c r="N319" s="59"/>
      <c r="O319" s="59"/>
      <c r="P319" s="59"/>
      <c r="Q319" s="59"/>
      <c r="R319" s="59"/>
      <c r="S319" s="59"/>
      <c r="T319" s="59"/>
      <c r="U319" s="59"/>
      <c r="V319" s="59"/>
      <c r="W319" s="59"/>
    </row>
    <row r="320" spans="1:23" ht="27.95" customHeight="1">
      <c r="A320" s="63" t="s">
        <v>1092</v>
      </c>
      <c r="B320" s="63" t="s">
        <v>1093</v>
      </c>
      <c r="C320" s="63" t="s">
        <v>1094</v>
      </c>
      <c r="D320" s="63"/>
      <c r="E320" s="63" t="s">
        <v>1095</v>
      </c>
      <c r="F320" s="63"/>
      <c r="G320" s="63"/>
      <c r="H320" s="63"/>
      <c r="I320" s="63"/>
      <c r="J320" s="87" t="s">
        <v>1091</v>
      </c>
      <c r="K320" s="63"/>
      <c r="L320" s="63"/>
      <c r="M320" s="63"/>
      <c r="N320" s="63"/>
      <c r="O320" s="63"/>
      <c r="P320" s="63"/>
      <c r="Q320" s="63"/>
      <c r="R320" s="63"/>
      <c r="S320" s="63"/>
      <c r="T320" s="63"/>
      <c r="U320" s="63"/>
      <c r="V320" s="63"/>
      <c r="W320" s="63"/>
    </row>
    <row r="321" spans="1:23" ht="27.95" customHeight="1">
      <c r="A321" s="59" t="s">
        <v>1096</v>
      </c>
      <c r="B321" s="59"/>
      <c r="C321" s="59"/>
      <c r="D321" s="59"/>
      <c r="E321" s="59" t="s">
        <v>1097</v>
      </c>
      <c r="F321" s="59"/>
      <c r="G321" s="59"/>
      <c r="H321" s="59"/>
      <c r="I321" s="59"/>
      <c r="J321" s="59" t="s">
        <v>1098</v>
      </c>
      <c r="K321" s="59"/>
      <c r="L321" s="59"/>
      <c r="M321" s="59"/>
      <c r="N321" s="59"/>
      <c r="O321" s="59"/>
      <c r="P321" s="59"/>
      <c r="Q321" s="59"/>
      <c r="R321" s="59"/>
      <c r="S321" s="59"/>
      <c r="T321" s="59"/>
      <c r="U321" s="59"/>
      <c r="V321" s="59"/>
      <c r="W321" s="59"/>
    </row>
    <row r="322" spans="1:23" ht="27.95" customHeight="1">
      <c r="A322" s="63" t="s">
        <v>1101</v>
      </c>
      <c r="B322" s="63"/>
      <c r="C322" s="63" t="s">
        <v>1104</v>
      </c>
      <c r="D322" s="63"/>
      <c r="E322" s="63" t="s">
        <v>1095</v>
      </c>
      <c r="F322" s="63"/>
      <c r="G322" s="63"/>
      <c r="H322" s="63"/>
      <c r="I322" s="63" t="s">
        <v>1102</v>
      </c>
      <c r="J322" s="63" t="s">
        <v>1100</v>
      </c>
      <c r="K322" s="63" t="s">
        <v>1106</v>
      </c>
      <c r="L322" s="63" t="s">
        <v>1105</v>
      </c>
      <c r="M322" s="63"/>
      <c r="N322" s="63"/>
      <c r="O322" s="63"/>
      <c r="P322" s="63"/>
      <c r="Q322" s="63"/>
      <c r="R322" s="63"/>
      <c r="S322" s="63"/>
      <c r="T322" s="63"/>
      <c r="U322" s="63"/>
      <c r="V322" s="63"/>
      <c r="W322" s="63"/>
    </row>
    <row r="323" spans="1:23" ht="27.95" customHeight="1">
      <c r="A323" s="59" t="s">
        <v>1107</v>
      </c>
      <c r="B323" s="59"/>
      <c r="C323" s="59" t="s">
        <v>1185</v>
      </c>
      <c r="D323" s="59"/>
      <c r="E323" s="59" t="s">
        <v>1095</v>
      </c>
      <c r="F323" s="59"/>
      <c r="G323" s="59"/>
      <c r="H323" s="59"/>
      <c r="I323" s="59"/>
      <c r="J323" s="59" t="s">
        <v>247</v>
      </c>
      <c r="K323" s="59" t="s">
        <v>1108</v>
      </c>
      <c r="L323" s="59"/>
      <c r="M323" s="59"/>
      <c r="N323" s="59"/>
      <c r="O323" s="59"/>
      <c r="P323" s="59"/>
      <c r="Q323" s="59"/>
      <c r="R323" s="59"/>
      <c r="S323" s="59"/>
      <c r="T323" s="59"/>
      <c r="U323" s="59"/>
      <c r="V323" s="59"/>
      <c r="W323" s="59"/>
    </row>
    <row r="324" spans="1:23" ht="27.95" customHeight="1">
      <c r="A324" s="63" t="s">
        <v>1109</v>
      </c>
      <c r="B324" s="63" t="s">
        <v>1110</v>
      </c>
      <c r="C324" s="63" t="s">
        <v>1111</v>
      </c>
      <c r="D324" s="63"/>
      <c r="E324" s="63"/>
      <c r="F324" s="63"/>
      <c r="G324" s="63"/>
      <c r="H324" s="63"/>
      <c r="I324" s="63"/>
      <c r="J324" s="63" t="s">
        <v>901</v>
      </c>
      <c r="K324" s="63"/>
      <c r="L324" s="63"/>
      <c r="M324" s="63"/>
      <c r="N324" s="63"/>
      <c r="O324" s="63"/>
      <c r="P324" s="63"/>
      <c r="Q324" s="63"/>
      <c r="R324" s="63"/>
      <c r="S324" s="63"/>
      <c r="T324" s="63"/>
      <c r="U324" s="63"/>
      <c r="V324" s="63"/>
      <c r="W324" s="63"/>
    </row>
    <row r="325" spans="1:23" ht="27.95" customHeight="1">
      <c r="A325" s="59" t="s">
        <v>1114</v>
      </c>
      <c r="B325" s="59" t="s">
        <v>1115</v>
      </c>
      <c r="C325" s="59" t="s">
        <v>1113</v>
      </c>
      <c r="D325" s="59"/>
      <c r="E325" s="59"/>
      <c r="F325" s="59"/>
      <c r="G325" s="59"/>
      <c r="H325" s="59"/>
      <c r="I325" s="59"/>
      <c r="J325" s="59" t="s">
        <v>1112</v>
      </c>
      <c r="K325" s="59"/>
      <c r="L325" s="59"/>
      <c r="M325" s="59"/>
      <c r="N325" s="59"/>
      <c r="O325" s="59"/>
      <c r="P325" s="59"/>
      <c r="Q325" s="59"/>
      <c r="R325" s="59"/>
      <c r="S325" s="59"/>
      <c r="T325" s="59"/>
      <c r="U325" s="59"/>
      <c r="V325" s="59"/>
      <c r="W325" s="59"/>
    </row>
    <row r="326" spans="1:23" ht="27.95" customHeight="1">
      <c r="A326" s="63" t="s">
        <v>1118</v>
      </c>
      <c r="B326" s="63" t="s">
        <v>1117</v>
      </c>
      <c r="C326" s="63" t="s">
        <v>1119</v>
      </c>
      <c r="D326" s="63"/>
      <c r="E326" s="63"/>
      <c r="F326" s="63"/>
      <c r="G326" s="63"/>
      <c r="H326" s="63"/>
      <c r="I326" s="63"/>
      <c r="J326" s="63" t="s">
        <v>1116</v>
      </c>
      <c r="K326" s="63"/>
      <c r="L326" s="63"/>
      <c r="M326" s="63"/>
      <c r="N326" s="63"/>
      <c r="O326" s="63"/>
      <c r="P326" s="63"/>
      <c r="Q326" s="63"/>
      <c r="R326" s="63"/>
      <c r="S326" s="63"/>
      <c r="T326" s="63"/>
      <c r="U326" s="63"/>
      <c r="V326" s="63"/>
      <c r="W326" s="63"/>
    </row>
    <row r="327" spans="1:23" ht="27.95" customHeight="1">
      <c r="A327" s="59" t="s">
        <v>1121</v>
      </c>
      <c r="B327" s="59" t="s">
        <v>1122</v>
      </c>
      <c r="C327" s="59" t="s">
        <v>1123</v>
      </c>
      <c r="D327" s="59"/>
      <c r="E327" s="59"/>
      <c r="F327" s="59"/>
      <c r="G327" s="59"/>
      <c r="H327" s="59"/>
      <c r="I327" s="59"/>
      <c r="J327" s="59" t="s">
        <v>1120</v>
      </c>
      <c r="K327" s="59" t="s">
        <v>1124</v>
      </c>
      <c r="L327" s="59"/>
      <c r="M327" s="59"/>
      <c r="N327" s="59"/>
      <c r="O327" s="59"/>
      <c r="P327" s="59"/>
      <c r="Q327" s="59"/>
      <c r="R327" s="59"/>
      <c r="S327" s="59"/>
      <c r="T327" s="59"/>
      <c r="U327" s="59"/>
      <c r="V327" s="59"/>
      <c r="W327" s="59"/>
    </row>
    <row r="328" spans="1:23" ht="27.95" customHeight="1">
      <c r="A328" s="63" t="s">
        <v>1126</v>
      </c>
      <c r="B328" s="63" t="s">
        <v>1084</v>
      </c>
      <c r="C328" s="63" t="s">
        <v>1127</v>
      </c>
      <c r="D328" s="63"/>
      <c r="E328" s="63"/>
      <c r="F328" s="63"/>
      <c r="G328" s="63"/>
      <c r="H328" s="63"/>
      <c r="I328" s="63"/>
      <c r="J328" s="63" t="s">
        <v>1125</v>
      </c>
      <c r="K328" s="63"/>
      <c r="L328" s="63"/>
      <c r="M328" s="63"/>
      <c r="N328" s="63"/>
      <c r="O328" s="63"/>
      <c r="P328" s="63"/>
      <c r="Q328" s="63"/>
      <c r="R328" s="63"/>
      <c r="S328" s="63"/>
      <c r="T328" s="63"/>
      <c r="U328" s="63"/>
      <c r="V328" s="63"/>
      <c r="W328" s="63"/>
    </row>
    <row r="329" spans="1:23" ht="27.95" customHeight="1">
      <c r="A329" s="59" t="s">
        <v>1128</v>
      </c>
      <c r="B329" s="59" t="s">
        <v>1131</v>
      </c>
      <c r="C329" s="59" t="s">
        <v>1130</v>
      </c>
      <c r="D329" s="59"/>
      <c r="E329" s="59"/>
      <c r="F329" s="59"/>
      <c r="G329" s="59"/>
      <c r="H329" s="59"/>
      <c r="I329" s="59"/>
      <c r="J329" s="59" t="s">
        <v>1129</v>
      </c>
      <c r="K329" s="59"/>
      <c r="L329" s="59"/>
      <c r="M329" s="59"/>
      <c r="N329" s="59"/>
      <c r="O329" s="59"/>
      <c r="P329" s="59"/>
      <c r="Q329" s="59"/>
      <c r="R329" s="59"/>
      <c r="S329" s="59"/>
      <c r="T329" s="59"/>
      <c r="U329" s="59"/>
      <c r="V329" s="59"/>
      <c r="W329" s="59"/>
    </row>
    <row r="330" spans="1:23" ht="27.95" customHeight="1">
      <c r="A330" s="63" t="s">
        <v>1133</v>
      </c>
      <c r="B330" s="63" t="s">
        <v>38</v>
      </c>
      <c r="C330" s="63" t="s">
        <v>1134</v>
      </c>
      <c r="D330" s="63"/>
      <c r="E330" s="63"/>
      <c r="F330" s="63"/>
      <c r="G330" s="63"/>
      <c r="H330" s="63"/>
      <c r="I330" s="63"/>
      <c r="J330" s="63" t="s">
        <v>1132</v>
      </c>
      <c r="K330" s="63"/>
      <c r="L330" s="63"/>
      <c r="M330" s="63"/>
      <c r="N330" s="63"/>
      <c r="O330" s="63"/>
      <c r="P330" s="63"/>
      <c r="Q330" s="63"/>
      <c r="R330" s="63"/>
      <c r="S330" s="63"/>
      <c r="T330" s="63"/>
      <c r="U330" s="63"/>
      <c r="V330" s="63"/>
      <c r="W330" s="63"/>
    </row>
    <row r="331" spans="1:23" ht="27.95" customHeight="1">
      <c r="A331" s="59" t="s">
        <v>1136</v>
      </c>
      <c r="B331" s="59" t="s">
        <v>1138</v>
      </c>
      <c r="C331" s="59" t="s">
        <v>1137</v>
      </c>
      <c r="D331" s="59"/>
      <c r="E331" s="59"/>
      <c r="F331" s="59"/>
      <c r="G331" s="59"/>
      <c r="H331" s="59"/>
      <c r="I331" s="59"/>
      <c r="J331" s="59" t="s">
        <v>1135</v>
      </c>
      <c r="K331" s="59" t="s">
        <v>1139</v>
      </c>
      <c r="L331" s="59"/>
      <c r="M331" s="59"/>
      <c r="N331" s="59"/>
      <c r="O331" s="59"/>
      <c r="P331" s="59"/>
      <c r="Q331" s="59"/>
      <c r="R331" s="59"/>
      <c r="S331" s="59"/>
      <c r="T331" s="59"/>
      <c r="U331" s="59"/>
      <c r="V331" s="59"/>
      <c r="W331" s="59"/>
    </row>
    <row r="332" spans="1:23" ht="27.95" customHeight="1">
      <c r="A332" s="63" t="s">
        <v>1140</v>
      </c>
      <c r="B332" s="63" t="s">
        <v>1140</v>
      </c>
      <c r="C332" s="63" t="s">
        <v>1142</v>
      </c>
      <c r="D332" s="63"/>
      <c r="E332" s="63"/>
      <c r="F332" s="63"/>
      <c r="G332" s="63"/>
      <c r="H332" s="63"/>
      <c r="I332" s="63"/>
      <c r="J332" s="63" t="s">
        <v>1141</v>
      </c>
      <c r="K332" s="63"/>
      <c r="L332" s="63"/>
      <c r="M332" s="63"/>
      <c r="N332" s="63"/>
      <c r="O332" s="63"/>
      <c r="P332" s="63"/>
      <c r="Q332" s="63"/>
      <c r="R332" s="63"/>
      <c r="S332" s="63"/>
      <c r="T332" s="63"/>
      <c r="U332" s="63"/>
      <c r="V332" s="63"/>
      <c r="W332" s="63"/>
    </row>
    <row r="333" spans="1:23" ht="27.95" customHeight="1">
      <c r="A333" s="59" t="s">
        <v>1144</v>
      </c>
      <c r="B333" s="59" t="s">
        <v>1143</v>
      </c>
      <c r="C333" s="59" t="s">
        <v>1145</v>
      </c>
      <c r="D333" s="59"/>
      <c r="E333" s="59" t="s">
        <v>498</v>
      </c>
      <c r="F333" s="59"/>
      <c r="G333" s="59"/>
      <c r="H333" s="59"/>
      <c r="I333" s="59"/>
      <c r="J333" s="59"/>
      <c r="K333" s="59"/>
      <c r="L333" s="59"/>
      <c r="M333" s="59"/>
      <c r="N333" s="59"/>
      <c r="O333" s="59"/>
      <c r="P333" s="59"/>
      <c r="Q333" s="59"/>
      <c r="R333" s="59"/>
      <c r="S333" s="59"/>
      <c r="T333" s="59"/>
      <c r="U333" s="59"/>
      <c r="V333" s="59"/>
      <c r="W333" s="59"/>
    </row>
    <row r="334" spans="1:23" ht="27.9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row>
    <row r="335" spans="1:23" ht="27.9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row>
    <row r="336" spans="1:23" ht="27.9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row>
    <row r="337" spans="1:23" ht="27.9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row>
    <row r="338" spans="1:23" ht="27.9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row>
    <row r="339" spans="1:23" ht="27.9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row>
    <row r="340" spans="1:23" ht="27.9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row>
    <row r="341" spans="1:23" ht="27.9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row>
    <row r="342" spans="1:23" ht="27.9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row>
    <row r="343" spans="1:23" ht="27.9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row>
    <row r="344" spans="1:23" ht="27.9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row>
    <row r="345" spans="1:23" ht="27.9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row>
    <row r="346" spans="1:23" ht="27.9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row>
    <row r="347" spans="1:23" ht="27.9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row>
    <row r="348" spans="1:23" ht="27.9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row>
    <row r="349" spans="1:23" ht="27.9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row>
    <row r="350" spans="1:23" ht="27.9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row>
    <row r="351" spans="1:23" ht="27.9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row>
    <row r="352" spans="1:23" ht="27.9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row>
    <row r="353" spans="1:23" ht="27.9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row>
    <row r="354" spans="1:23" ht="27.9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row>
    <row r="355" spans="1:23" ht="27.9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row>
    <row r="356" spans="1:23" ht="27.9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row>
    <row r="357" spans="1:23" ht="27.9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row>
    <row r="358" spans="1:23" ht="27.9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23" ht="27.9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row>
    <row r="360" spans="1:23" ht="27.9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23" ht="27.9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row>
    <row r="362" spans="1:23" ht="27.9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23" ht="27.9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row>
    <row r="364" spans="1:23" ht="27.9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23" ht="27.9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row>
    <row r="366" spans="1:23" ht="27.9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23" ht="27.9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row>
    <row r="368" spans="1:23" ht="27.9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ht="27.9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row>
    <row r="370" spans="1:23" ht="27.9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ht="27.9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row>
    <row r="372" spans="1:23" ht="27.9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ht="27.9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row>
    <row r="374" spans="1:23" ht="27.9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ht="27.9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row>
    <row r="376" spans="1:23" ht="27.9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ht="27.9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row>
    <row r="378" spans="1:23" ht="27.9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ht="27.9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row>
    <row r="380" spans="1:23" ht="27.9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ht="27.9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row>
    <row r="382" spans="1:23" ht="27.9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ht="27.9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row>
    <row r="384" spans="1:23" ht="27.9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ht="27.9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row>
    <row r="386" spans="1:23" ht="27.9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ht="27.9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row>
    <row r="388" spans="1:23" ht="27.9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ht="27.9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row>
    <row r="390" spans="1:23" ht="27.9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ht="27.9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row>
    <row r="392" spans="1:23" ht="27.9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ht="27.9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row>
    <row r="394" spans="1:23" ht="27.9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ht="27.9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row>
    <row r="396" spans="1:23" ht="27.9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ht="27.9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row>
    <row r="398" spans="1:23" ht="27.9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ht="27.9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row>
    <row r="400" spans="1:23" ht="27.9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ht="27.9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row>
    <row r="402" spans="1:23" ht="27.9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ht="27.9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row>
    <row r="404" spans="1:23" ht="27.9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ht="27.9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row>
    <row r="406" spans="1:23" ht="27.9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ht="27.9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row>
    <row r="408" spans="1:23" ht="27.9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ht="27.9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row>
    <row r="410" spans="1:23" ht="27.9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ht="27.9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row>
    <row r="412" spans="1:23" ht="27.9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ht="27.9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row>
    <row r="414" spans="1:23" ht="27.9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ht="27.9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row>
    <row r="416" spans="1:23" ht="27.9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ht="27.9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row>
    <row r="418" spans="1:23" ht="27.9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ht="27.9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row>
    <row r="420" spans="1:23" ht="27.9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ht="27.9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row>
    <row r="422" spans="1:23" ht="27.9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ht="27.9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row>
    <row r="424" spans="1:23" ht="27.9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ht="27.9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row>
    <row r="426" spans="1:23" ht="27.9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ht="27.9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row>
    <row r="428" spans="1:23" ht="27.9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ht="27.9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row>
    <row r="430" spans="1:23" ht="27.9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ht="27.9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row>
    <row r="432" spans="1:23" ht="27.9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ht="27.9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row>
    <row r="434" spans="1:23" ht="27.9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ht="27.9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row>
    <row r="436" spans="1:23" ht="27.9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ht="27.9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row>
    <row r="438" spans="1:23" ht="27.9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ht="27.9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row>
    <row r="440" spans="1:23" ht="27.9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ht="27.9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row>
    <row r="442" spans="1:23" ht="27.9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ht="27.9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row>
    <row r="444" spans="1:23" ht="27.9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ht="27.9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row>
    <row r="446" spans="1:23" ht="27.9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ht="27.9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row>
    <row r="448" spans="1:23" ht="27.9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ht="27.9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row>
    <row r="450" spans="1:23" ht="27.9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ht="27.9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row>
    <row r="452" spans="1:23" ht="27.9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ht="27.9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row>
    <row r="454" spans="1:23" ht="27.9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ht="27.9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row>
    <row r="456" spans="1:23" ht="27.9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ht="27.9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row>
    <row r="458" spans="1:23" ht="27.9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ht="27.9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row>
    <row r="460" spans="1:23" ht="27.9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ht="27.9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row>
    <row r="462" spans="1:23" ht="27.9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ht="27.9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row>
    <row r="464" spans="1:23" ht="27.9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ht="27.9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row>
    <row r="466" spans="1:23" ht="27.9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ht="27.9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row>
    <row r="468" spans="1:23" ht="27.9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ht="27.9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row>
    <row r="470" spans="1:23" ht="27.9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ht="27.9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row>
    <row r="472" spans="1:23" ht="27.9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ht="27.9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row>
    <row r="474" spans="1:23" ht="27.9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ht="27.9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row>
    <row r="476" spans="1:23" ht="27.9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ht="27.9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row>
    <row r="478" spans="1:23" ht="27.9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ht="27.9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row>
    <row r="480" spans="1:23" ht="27.9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ht="27.9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row>
    <row r="482" spans="1:23" ht="27.9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ht="27.9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row>
    <row r="484" spans="1:23" ht="27.9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ht="27.9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row>
    <row r="486" spans="1:23" ht="27.9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ht="27.9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row>
    <row r="488" spans="1:23" ht="27.9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ht="27.9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row>
    <row r="490" spans="1:23" ht="27.9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ht="27.9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row>
    <row r="492" spans="1:23" ht="27.9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ht="27.9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row>
    <row r="494" spans="1:23" ht="27.9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ht="27.9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row>
    <row r="496" spans="1:23" ht="27.9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ht="27.9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row>
    <row r="498" spans="1:23" ht="27.9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ht="27.9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row>
    <row r="500" spans="1:23" ht="27.9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ht="27.9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row>
    <row r="502" spans="1:23" ht="27.9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ht="27.9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row>
    <row r="504" spans="1:23" ht="27.9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ht="27.9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row>
    <row r="506" spans="1:23" ht="27.9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ht="27.9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row>
    <row r="508" spans="1:23" ht="27.9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row>
    <row r="509" spans="1:23" ht="27.9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row>
    <row r="510" spans="1:23" ht="27.9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row>
    <row r="511" spans="1:23" ht="27.9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row>
    <row r="512" spans="1:23" ht="27.9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row>
    <row r="513" spans="1:23" ht="27.9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row>
    <row r="514" spans="1:23" ht="27.9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row>
    <row r="515" spans="1:23" ht="27.9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row>
    <row r="516" spans="1:23" ht="27.9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row>
    <row r="517" spans="1:23" ht="27.9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row>
    <row r="518" spans="1:23" ht="27.9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row>
    <row r="519" spans="1:23" ht="27.9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row>
    <row r="520" spans="1:23" ht="27.9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row>
    <row r="521" spans="1:23" ht="27.9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row>
    <row r="522" spans="1:23" ht="27.9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row>
    <row r="523" spans="1:23" ht="27.9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row>
    <row r="524" spans="1:23" ht="27.9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row>
    <row r="525" spans="1:23" ht="27.9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row>
    <row r="526" spans="1:23" ht="27.9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row>
    <row r="527" spans="1:23" ht="27.9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row>
    <row r="528" spans="1:23" ht="27.9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row>
    <row r="529" spans="1:23" ht="27.9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row>
    <row r="530" spans="1:23" ht="27.9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row>
    <row r="531" spans="1:23" ht="27.9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row>
    <row r="532" spans="1:23" ht="27.9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row>
    <row r="533" spans="1:23" ht="27.9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row>
    <row r="534" spans="1:23" ht="27.9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row>
    <row r="535" spans="1:23" ht="27.9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row>
    <row r="536" spans="1:23" ht="27.9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row>
    <row r="537" spans="1:23" ht="27.9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row>
    <row r="538" spans="1:23" ht="27.9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row>
    <row r="539" spans="1:23" ht="27.9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row>
    <row r="540" spans="1:23" ht="27.9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row>
    <row r="541" spans="1:23" ht="27.9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row>
    <row r="542" spans="1:23" ht="27.9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row>
    <row r="543" spans="1:23" ht="27.9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row>
    <row r="544" spans="1:23" ht="27.9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row>
    <row r="545" spans="1:23" ht="27.9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row>
    <row r="546" spans="1:23" ht="27.9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row>
    <row r="547" spans="1:23" ht="27.9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row>
    <row r="548" spans="1:23" ht="27.9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row>
    <row r="549" spans="1:23" ht="27.9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row>
    <row r="550" spans="1:23" ht="27.9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row>
    <row r="551" spans="1:23" ht="27.9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row>
    <row r="552" spans="1:23" ht="27.9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row>
    <row r="553" spans="1:23" ht="27.9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row>
    <row r="554" spans="1:23" ht="27.9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row>
    <row r="555" spans="1:23" ht="27.9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row>
    <row r="556" spans="1:23" ht="27.9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row>
    <row r="557" spans="1:23" ht="27.9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row>
    <row r="558" spans="1:23" ht="27.9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row>
    <row r="559" spans="1:23" ht="27.9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row>
    <row r="560" spans="1:23" ht="27.9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row>
    <row r="561" spans="1:23" ht="27.9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row>
    <row r="562" spans="1:23" ht="27.9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row>
    <row r="563" spans="1:23" ht="27.9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row>
    <row r="564" spans="1:23" ht="27.9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row>
    <row r="565" spans="1:23" ht="27.9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row>
    <row r="566" spans="1:23" ht="27.9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row>
    <row r="567" spans="1:23" ht="27.9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row>
    <row r="568" spans="1:23" ht="27.9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row>
    <row r="569" spans="1:23" ht="27.9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row>
    <row r="570" spans="1:23" ht="27.9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row>
    <row r="571" spans="1:23" ht="27.9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row>
    <row r="572" spans="1:23" ht="27.9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row>
    <row r="573" spans="1:23" ht="27.9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row>
    <row r="574" spans="1:23" ht="27.9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row>
    <row r="575" spans="1:23" ht="27.9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row>
    <row r="576" spans="1:23" ht="27.9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row>
    <row r="577" spans="1:23" ht="27.9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row>
    <row r="578" spans="1:23" ht="27.9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row>
    <row r="579" spans="1:23" ht="27.9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row>
    <row r="580" spans="1:23" ht="27.9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row>
    <row r="581" spans="1:23" ht="27.9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row>
    <row r="582" spans="1:23" ht="27.9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row>
    <row r="583" spans="1:23" ht="27.9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row>
    <row r="584" spans="1:23" ht="27.9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row>
    <row r="585" spans="1:23" ht="27.9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row>
    <row r="586" spans="1:23" ht="27.9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row>
    <row r="587" spans="1:23" ht="27.9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row>
    <row r="588" spans="1:23" ht="27.9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row>
    <row r="589" spans="1:23" ht="27.9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row>
    <row r="590" spans="1:23" ht="27.9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row>
    <row r="591" spans="1:23" ht="27.9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row>
    <row r="592" spans="1:23" ht="27.9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row>
    <row r="593" spans="1:23" ht="27.9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row>
    <row r="594" spans="1:23" ht="27.9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row>
    <row r="595" spans="1:23" ht="27.9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row>
    <row r="596" spans="1:23" ht="27.9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row>
    <row r="597" spans="1:23" ht="27.9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row>
    <row r="598" spans="1:23" ht="27.9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row>
    <row r="599" spans="1:23" ht="27.9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row>
    <row r="600" spans="1:23" ht="27.9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row>
    <row r="601" spans="1:23" ht="27.9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row>
    <row r="602" spans="1:23" ht="27.9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row>
    <row r="603" spans="1:23" ht="27.9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row>
    <row r="604" spans="1:23" ht="27.9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row>
    <row r="605" spans="1:23" ht="27.9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row>
    <row r="606" spans="1:23" ht="27.9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row>
    <row r="607" spans="1:23" ht="27.9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row>
    <row r="608" spans="1:23" ht="27.9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row>
    <row r="609" spans="1:23" ht="27.9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row>
    <row r="610" spans="1:23" ht="27.9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row>
    <row r="611" spans="1:23" ht="27.9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row>
    <row r="612" spans="1:23" ht="27.9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row>
    <row r="613" spans="1:23" ht="27.9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row>
    <row r="614" spans="1:23" ht="27.9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row>
    <row r="615" spans="1:23" ht="27.9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row>
    <row r="616" spans="1:23" ht="27.9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row>
    <row r="617" spans="1:23" ht="27.9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row>
    <row r="618" spans="1:23" ht="27.9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row>
    <row r="619" spans="1:23" ht="27.9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row>
    <row r="620" spans="1:23" ht="27.9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row>
    <row r="621" spans="1:23" ht="27.9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row>
    <row r="622" spans="1:23" ht="27.9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row>
    <row r="623" spans="1:23" ht="27.9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row>
    <row r="624" spans="1:23" ht="27.9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row>
    <row r="625" spans="1:23" ht="27.9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row>
    <row r="626" spans="1:23" ht="27.9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row>
    <row r="627" spans="1:23" ht="27.9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row>
    <row r="628" spans="1:23" ht="27.9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row>
    <row r="629" spans="1:23" ht="27.9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row>
    <row r="630" spans="1:23" ht="27.9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row>
    <row r="631" spans="1:23" ht="27.9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row>
    <row r="632" spans="1:23" ht="27.9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row>
    <row r="633" spans="1:23" ht="27.9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row>
    <row r="634" spans="1:23" ht="27.9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row>
    <row r="635" spans="1:23" ht="27.9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row>
    <row r="636" spans="1:23" ht="27.9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row>
    <row r="637" spans="1:23" ht="27.9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row>
    <row r="638" spans="1:23" ht="27.9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row>
    <row r="639" spans="1:23" ht="27.9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row>
    <row r="640" spans="1:23" ht="27.9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row>
    <row r="641" spans="1:23" ht="27.9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row>
    <row r="642" spans="1:23" ht="27.9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row>
    <row r="643" spans="1:23" ht="27.9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row>
    <row r="644" spans="1:23" ht="27.9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row>
    <row r="645" spans="1:23" ht="27.9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row>
    <row r="646" spans="1:23" ht="27.9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row>
    <row r="647" spans="1:23" ht="27.9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row>
    <row r="648" spans="1:23" ht="27.9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row>
    <row r="649" spans="1:23" ht="27.9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row>
    <row r="650" spans="1:23" ht="27.9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row>
    <row r="651" spans="1:23" ht="27.9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row>
    <row r="652" spans="1:23" ht="27.9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row>
    <row r="653" spans="1:23" ht="27.9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row>
    <row r="654" spans="1:23" ht="27.9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row>
    <row r="655" spans="1:23" ht="27.9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row>
    <row r="656" spans="1:23" ht="27.9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row>
    <row r="657" spans="1:23" ht="27.9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row>
    <row r="658" spans="1:23" ht="27.9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row>
    <row r="659" spans="1:23" ht="27.9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row>
    <row r="660" spans="1:23" ht="27.9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row>
    <row r="661" spans="1:23" ht="27.9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row>
    <row r="662" spans="1:23" ht="27.9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row>
    <row r="663" spans="1:23" ht="27.9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row>
    <row r="664" spans="1:23" ht="27.9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row>
    <row r="665" spans="1:23" ht="27.9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row>
    <row r="666" spans="1:23" ht="27.9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row>
    <row r="667" spans="1:23" ht="27.9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row>
    <row r="668" spans="1:23" ht="27.9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row>
    <row r="669" spans="1:23" ht="27.9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row>
    <row r="670" spans="1:23" ht="27.9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row>
    <row r="671" spans="1:23" ht="27.9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row>
    <row r="672" spans="1:23" ht="27.9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row>
    <row r="673" spans="1:23" ht="27.9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row>
    <row r="674" spans="1:23" ht="27.9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row>
    <row r="675" spans="1:23" ht="27.9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row>
    <row r="676" spans="1:23" ht="27.9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row>
    <row r="677" spans="1:23" ht="27.9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row>
    <row r="678" spans="1:23" ht="27.9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row>
    <row r="679" spans="1:23" ht="27.9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row>
    <row r="680" spans="1:23" ht="27.9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row>
    <row r="681" spans="1:23" ht="27.9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row>
    <row r="682" spans="1:23" ht="27.9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row>
    <row r="683" spans="1:23" ht="27.9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row>
    <row r="684" spans="1:23" ht="27.9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row>
    <row r="685" spans="1:23" ht="27.9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row>
    <row r="686" spans="1:23" ht="27.9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row>
    <row r="687" spans="1:23" ht="27.9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row>
    <row r="688" spans="1:23" ht="27.9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row>
    <row r="689" spans="1:23" ht="27.9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row>
    <row r="690" spans="1:23" ht="27.9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row>
    <row r="691" spans="1:23" ht="27.9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row>
    <row r="692" spans="1:23" ht="27.9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row>
    <row r="693" spans="1:23" ht="27.9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row>
    <row r="694" spans="1:23" ht="27.9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row>
    <row r="695" spans="1:23" ht="27.9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row>
    <row r="696" spans="1:23" ht="27.9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row>
    <row r="697" spans="1:23" ht="27.9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row>
    <row r="698" spans="1:23" ht="27.9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row>
    <row r="699" spans="1:23" ht="27.9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row>
    <row r="700" spans="1:23" ht="27.9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row>
    <row r="701" spans="1:23" ht="27.9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row>
    <row r="702" spans="1:23" ht="27.9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row>
    <row r="703" spans="1:23" ht="27.9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row>
    <row r="704" spans="1:23" ht="27.9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row>
    <row r="705" spans="1:23" ht="27.9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row>
    <row r="706" spans="1:23" ht="27.9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row>
    <row r="707" spans="1:23" ht="27.9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row>
    <row r="708" spans="1:23" ht="27.9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row>
    <row r="709" spans="1:23" ht="27.9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row>
    <row r="710" spans="1:23" ht="27.9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row>
    <row r="711" spans="1:23" ht="27.9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row>
    <row r="712" spans="1:23" ht="27.9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row>
    <row r="713" spans="1:23" ht="27.9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row>
    <row r="714" spans="1:23" ht="27.9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row>
    <row r="715" spans="1:23" ht="27.9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row>
    <row r="716" spans="1:23" ht="27.9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row>
    <row r="717" spans="1:23" ht="27.9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row>
    <row r="718" spans="1:23" ht="27.9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row>
    <row r="719" spans="1:23" ht="27.9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row>
    <row r="720" spans="1:23" ht="27.9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row>
    <row r="721" spans="1:23" ht="27.9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row>
    <row r="722" spans="1:23" ht="27.9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row>
    <row r="723" spans="1:23" ht="27.9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row>
    <row r="724" spans="1:23" ht="27.9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row>
    <row r="725" spans="1:23" ht="27.9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row>
    <row r="726" spans="1:23" ht="27.9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row>
    <row r="727" spans="1:23" ht="27.9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row>
    <row r="728" spans="1:23" ht="27.9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row>
    <row r="729" spans="1:23" ht="27.9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row>
    <row r="730" spans="1:23" ht="27.9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row>
    <row r="731" spans="1:23" ht="27.9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row>
    <row r="732" spans="1:23" ht="27.9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row>
    <row r="733" spans="1:23" ht="27.9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row>
    <row r="734" spans="1:23" ht="27.9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row>
    <row r="735" spans="1:23" ht="27.9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row>
    <row r="736" spans="1:23" ht="27.9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row>
    <row r="737" spans="1:23" ht="27.9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row>
    <row r="738" spans="1:23" ht="27.9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row>
    <row r="739" spans="1:23" ht="27.9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row>
    <row r="740" spans="1:23" ht="27.9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row>
    <row r="741" spans="1:23" ht="27.9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row>
    <row r="742" spans="1:23" ht="27.9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row>
    <row r="743" spans="1:23" ht="27.9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row>
    <row r="744" spans="1:23" ht="27.9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row>
    <row r="745" spans="1:23" ht="27.9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row>
    <row r="746" spans="1:23" ht="27.9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row>
    <row r="747" spans="1:23" ht="27.9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row>
    <row r="748" spans="1:23" ht="27.9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row>
    <row r="749" spans="1:23" ht="27.9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row>
    <row r="750" spans="1:23" ht="27.9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row>
    <row r="751" spans="1:23" ht="27.9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row>
    <row r="752" spans="1:23" ht="27.9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row>
    <row r="753" spans="1:23" ht="27.9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row>
    <row r="754" spans="1:23" ht="27.9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row>
    <row r="755" spans="1:23" ht="27.9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row>
    <row r="756" spans="1:23" ht="27.9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row>
    <row r="757" spans="1:23" ht="27.9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row>
    <row r="758" spans="1:23" ht="27.9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row>
    <row r="759" spans="1:23" ht="27.9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row>
    <row r="760" spans="1:23" ht="27.9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row>
    <row r="761" spans="1:23" ht="27.9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row>
    <row r="762" spans="1:23" ht="27.9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row>
    <row r="763" spans="1:23" ht="27.9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row>
    <row r="764" spans="1:23" ht="27.9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row>
    <row r="765" spans="1:23" ht="27.9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row>
    <row r="766" spans="1:23" ht="27.9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row>
    <row r="767" spans="1:23" ht="27.9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row>
    <row r="768" spans="1:23" ht="27.9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row>
    <row r="769" spans="1:23" ht="27.9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row>
    <row r="770" spans="1:23" ht="27.9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row>
    <row r="771" spans="1:23" ht="27.9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row>
    <row r="772" spans="1:23" ht="27.9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row>
    <row r="773" spans="1:23" ht="27.9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row>
    <row r="774" spans="1:23" ht="27.9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row>
    <row r="775" spans="1:23" ht="27.9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row>
    <row r="776" spans="1:23" ht="27.9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row>
    <row r="777" spans="1:23" ht="27.9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row>
    <row r="778" spans="1:23" ht="27.9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row>
    <row r="779" spans="1:23" ht="27.9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row>
    <row r="780" spans="1:23" ht="27.9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row>
    <row r="781" spans="1:23" ht="27.9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row>
    <row r="782" spans="1:23" ht="27.9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row>
    <row r="783" spans="1:23" ht="27.9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row>
    <row r="784" spans="1:23" ht="27.9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row>
    <row r="785" spans="1:23" ht="27.9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row>
    <row r="786" spans="1:23" ht="27.9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row>
    <row r="787" spans="1:23" ht="27.9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row>
    <row r="788" spans="1:23" ht="27.9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row>
    <row r="789" spans="1:23" ht="27.9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row>
    <row r="790" spans="1:23" ht="27.9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row>
    <row r="791" spans="1:23" ht="27.9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row>
    <row r="792" spans="1:23" ht="27.9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row>
    <row r="793" spans="1:23" ht="27.9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row>
    <row r="794" spans="1:23" ht="27.9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row>
    <row r="795" spans="1:23" ht="27.9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row>
    <row r="796" spans="1:23" ht="27.9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row>
    <row r="797" spans="1:23" ht="27.9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row>
    <row r="798" spans="1:23" ht="27.9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row>
    <row r="799" spans="1:23" ht="27.9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row>
    <row r="800" spans="1:23" ht="27.9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row>
    <row r="801" spans="1:23" ht="27.9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row>
    <row r="802" spans="1:23" ht="27.9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row>
    <row r="803" spans="1:23" ht="27.9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row>
    <row r="804" spans="1:23" ht="27.9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row>
    <row r="805" spans="1:23" ht="27.9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row>
    <row r="806" spans="1:23" ht="27.9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row>
    <row r="807" spans="1:23" ht="27.9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row>
    <row r="808" spans="1:23" ht="27.9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row>
    <row r="809" spans="1:23" ht="27.9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row>
    <row r="810" spans="1:23" ht="27.9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row>
    <row r="811" spans="1:23" ht="27.9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row>
    <row r="812" spans="1:23" ht="27.9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row>
    <row r="813" spans="1:23" ht="27.9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row>
    <row r="814" spans="1:23" ht="27.9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row>
    <row r="815" spans="1:23" ht="27.9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row>
    <row r="816" spans="1:23" ht="27.9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row>
    <row r="817" spans="1:23" ht="27.9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row>
    <row r="818" spans="1:23" ht="27.9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row>
    <row r="819" spans="1:23" ht="27.9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row>
    <row r="820" spans="1:23" ht="27.9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row>
    <row r="821" spans="1:23" ht="27.9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row>
    <row r="822" spans="1:23" ht="27.9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row>
    <row r="823" spans="1:23" ht="27.9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row>
    <row r="824" spans="1:23" ht="27.9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row>
    <row r="825" spans="1:23" ht="27.9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row>
    <row r="826" spans="1:23" ht="27.95" customHeight="1">
      <c r="A826" s="63"/>
      <c r="B826" s="63"/>
      <c r="C826" s="63"/>
      <c r="D826" s="63"/>
      <c r="E826" s="63"/>
      <c r="F826" s="63"/>
      <c r="G826" s="63"/>
      <c r="H826" s="63"/>
      <c r="I826" s="63"/>
      <c r="J826" s="63"/>
      <c r="K826" s="63"/>
      <c r="L826" s="63"/>
      <c r="M826" s="63"/>
      <c r="N826" s="63"/>
      <c r="O826" s="63"/>
      <c r="P826" s="63"/>
      <c r="Q826" s="63"/>
      <c r="R826" s="63"/>
      <c r="S826" s="63"/>
      <c r="T826" s="63"/>
      <c r="U826" s="63"/>
      <c r="V826" s="63"/>
      <c r="W826" s="63"/>
    </row>
    <row r="827" spans="1:23" ht="27.9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row>
    <row r="828" spans="1:23" ht="27.95" customHeight="1">
      <c r="A828" s="63"/>
      <c r="B828" s="63"/>
      <c r="C828" s="63"/>
      <c r="D828" s="63"/>
      <c r="E828" s="63"/>
      <c r="F828" s="63"/>
      <c r="G828" s="63"/>
      <c r="H828" s="63"/>
      <c r="I828" s="63"/>
      <c r="J828" s="63"/>
      <c r="K828" s="63"/>
      <c r="L828" s="63"/>
      <c r="M828" s="63"/>
      <c r="N828" s="63"/>
      <c r="O828" s="63"/>
      <c r="P828" s="63"/>
      <c r="Q828" s="63"/>
      <c r="R828" s="63"/>
      <c r="S828" s="63"/>
      <c r="T828" s="63"/>
      <c r="U828" s="63"/>
      <c r="V828" s="63"/>
      <c r="W828" s="63"/>
    </row>
    <row r="829" spans="1:23" ht="27.9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row>
    <row r="830" spans="1:23" ht="27.95" customHeight="1">
      <c r="A830" s="63"/>
      <c r="B830" s="63"/>
      <c r="C830" s="63"/>
      <c r="D830" s="63"/>
      <c r="E830" s="63"/>
      <c r="F830" s="63"/>
      <c r="G830" s="63"/>
      <c r="H830" s="63"/>
      <c r="I830" s="63"/>
      <c r="J830" s="63"/>
      <c r="K830" s="63"/>
      <c r="L830" s="63"/>
      <c r="M830" s="63"/>
      <c r="N830" s="63"/>
      <c r="O830" s="63"/>
      <c r="P830" s="63"/>
      <c r="Q830" s="63"/>
      <c r="R830" s="63"/>
      <c r="S830" s="63"/>
      <c r="T830" s="63"/>
      <c r="U830" s="63"/>
      <c r="V830" s="63"/>
      <c r="W830" s="63"/>
    </row>
    <row r="831" spans="1:23" ht="27.9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row>
    <row r="832" spans="1:23" ht="27.95" customHeight="1">
      <c r="A832" s="63"/>
      <c r="B832" s="63"/>
      <c r="C832" s="63"/>
      <c r="D832" s="63"/>
      <c r="E832" s="63"/>
      <c r="F832" s="63"/>
      <c r="G832" s="63"/>
      <c r="H832" s="63"/>
      <c r="I832" s="63"/>
      <c r="J832" s="63"/>
      <c r="K832" s="63"/>
      <c r="L832" s="63"/>
      <c r="M832" s="63"/>
      <c r="N832" s="63"/>
      <c r="O832" s="63"/>
      <c r="P832" s="63"/>
      <c r="Q832" s="63"/>
      <c r="R832" s="63"/>
      <c r="S832" s="63"/>
      <c r="T832" s="63"/>
      <c r="U832" s="63"/>
      <c r="V832" s="63"/>
      <c r="W832" s="63"/>
    </row>
    <row r="833" spans="1:23" ht="27.9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row>
    <row r="834" spans="1:23" ht="27.95" customHeight="1">
      <c r="A834" s="63"/>
      <c r="B834" s="63"/>
      <c r="C834" s="63"/>
      <c r="D834" s="63"/>
      <c r="E834" s="63"/>
      <c r="F834" s="63"/>
      <c r="G834" s="63"/>
      <c r="H834" s="63"/>
      <c r="I834" s="63"/>
      <c r="J834" s="63"/>
      <c r="K834" s="63"/>
      <c r="L834" s="63"/>
      <c r="M834" s="63"/>
      <c r="N834" s="63"/>
      <c r="O834" s="63"/>
      <c r="P834" s="63"/>
      <c r="Q834" s="63"/>
      <c r="R834" s="63"/>
      <c r="S834" s="63"/>
      <c r="T834" s="63"/>
      <c r="U834" s="63"/>
      <c r="V834" s="63"/>
      <c r="W834" s="63"/>
    </row>
    <row r="835" spans="1:23" ht="27.9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row>
    <row r="836" spans="1:23" ht="27.95" customHeight="1">
      <c r="A836" s="63"/>
      <c r="B836" s="63"/>
      <c r="C836" s="63"/>
      <c r="D836" s="63"/>
      <c r="E836" s="63"/>
      <c r="F836" s="63"/>
      <c r="G836" s="63"/>
      <c r="H836" s="63"/>
      <c r="I836" s="63"/>
      <c r="J836" s="63"/>
      <c r="K836" s="63"/>
      <c r="L836" s="63"/>
      <c r="M836" s="63"/>
      <c r="N836" s="63"/>
      <c r="O836" s="63"/>
      <c r="P836" s="63"/>
      <c r="Q836" s="63"/>
      <c r="R836" s="63"/>
      <c r="S836" s="63"/>
      <c r="T836" s="63"/>
      <c r="U836" s="63"/>
      <c r="V836" s="63"/>
      <c r="W836" s="63"/>
    </row>
    <row r="837" spans="1:23" ht="27.9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row>
    <row r="838" spans="1:23" ht="27.95" customHeight="1">
      <c r="A838" s="63"/>
      <c r="B838" s="63"/>
      <c r="C838" s="63"/>
      <c r="D838" s="63"/>
      <c r="E838" s="63"/>
      <c r="F838" s="63"/>
      <c r="G838" s="63"/>
      <c r="H838" s="63"/>
      <c r="I838" s="63"/>
      <c r="J838" s="63"/>
      <c r="K838" s="63"/>
      <c r="L838" s="63"/>
      <c r="M838" s="63"/>
      <c r="N838" s="63"/>
      <c r="O838" s="63"/>
      <c r="P838" s="63"/>
      <c r="Q838" s="63"/>
      <c r="R838" s="63"/>
      <c r="S838" s="63"/>
      <c r="T838" s="63"/>
      <c r="U838" s="63"/>
      <c r="V838" s="63"/>
      <c r="W838" s="63"/>
    </row>
    <row r="839" spans="1:23" ht="27.9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row>
    <row r="840" spans="1:23" ht="27.95" customHeight="1">
      <c r="A840" s="63"/>
      <c r="B840" s="63"/>
      <c r="C840" s="63"/>
      <c r="D840" s="63"/>
      <c r="E840" s="63"/>
      <c r="F840" s="63"/>
      <c r="G840" s="63"/>
      <c r="H840" s="63"/>
      <c r="I840" s="63"/>
      <c r="J840" s="63"/>
      <c r="K840" s="63"/>
      <c r="L840" s="63"/>
      <c r="M840" s="63"/>
      <c r="N840" s="63"/>
      <c r="O840" s="63"/>
      <c r="P840" s="63"/>
      <c r="Q840" s="63"/>
      <c r="R840" s="63"/>
      <c r="S840" s="63"/>
      <c r="T840" s="63"/>
      <c r="U840" s="63"/>
      <c r="V840" s="63"/>
      <c r="W840" s="63"/>
    </row>
    <row r="841" spans="1:23" ht="27.9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row>
    <row r="842" spans="1:23" ht="27.95" customHeight="1">
      <c r="A842" s="63"/>
      <c r="B842" s="63"/>
      <c r="C842" s="63"/>
      <c r="D842" s="63"/>
      <c r="E842" s="63"/>
      <c r="F842" s="63"/>
      <c r="G842" s="63"/>
      <c r="H842" s="63"/>
      <c r="I842" s="63"/>
      <c r="J842" s="63"/>
      <c r="K842" s="63"/>
      <c r="L842" s="63"/>
      <c r="M842" s="63"/>
      <c r="N842" s="63"/>
      <c r="O842" s="63"/>
      <c r="P842" s="63"/>
      <c r="Q842" s="63"/>
      <c r="R842" s="63"/>
      <c r="S842" s="63"/>
      <c r="T842" s="63"/>
      <c r="U842" s="63"/>
      <c r="V842" s="63"/>
      <c r="W842" s="63"/>
    </row>
    <row r="843" spans="1:23" ht="27.9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row>
    <row r="844" spans="1:23" ht="27.95" customHeight="1">
      <c r="A844" s="63"/>
      <c r="B844" s="63"/>
      <c r="C844" s="63"/>
      <c r="D844" s="63"/>
      <c r="E844" s="63"/>
      <c r="F844" s="63"/>
      <c r="G844" s="63"/>
      <c r="H844" s="63"/>
      <c r="I844" s="63"/>
      <c r="J844" s="63"/>
      <c r="K844" s="63"/>
      <c r="L844" s="63"/>
      <c r="M844" s="63"/>
      <c r="N844" s="63"/>
      <c r="O844" s="63"/>
      <c r="P844" s="63"/>
      <c r="Q844" s="63"/>
      <c r="R844" s="63"/>
      <c r="S844" s="63"/>
      <c r="T844" s="63"/>
      <c r="U844" s="63"/>
      <c r="V844" s="63"/>
      <c r="W844" s="63"/>
    </row>
    <row r="845" spans="1:23" ht="27.9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row>
    <row r="846" spans="1:23" ht="27.95" customHeight="1">
      <c r="A846" s="63"/>
      <c r="B846" s="63"/>
      <c r="C846" s="63"/>
      <c r="D846" s="63"/>
      <c r="E846" s="63"/>
      <c r="F846" s="63"/>
      <c r="G846" s="63"/>
      <c r="H846" s="63"/>
      <c r="I846" s="63"/>
      <c r="J846" s="63"/>
      <c r="K846" s="63"/>
      <c r="L846" s="63"/>
      <c r="M846" s="63"/>
      <c r="N846" s="63"/>
      <c r="O846" s="63"/>
      <c r="P846" s="63"/>
      <c r="Q846" s="63"/>
      <c r="R846" s="63"/>
      <c r="S846" s="63"/>
      <c r="T846" s="63"/>
      <c r="U846" s="63"/>
      <c r="V846" s="63"/>
      <c r="W846" s="63"/>
    </row>
    <row r="847" spans="1:23" ht="27.9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row>
    <row r="848" spans="1:23" ht="27.95" customHeight="1">
      <c r="A848" s="63"/>
      <c r="B848" s="63"/>
      <c r="C848" s="63"/>
      <c r="D848" s="63"/>
      <c r="E848" s="63"/>
      <c r="F848" s="63"/>
      <c r="G848" s="63"/>
      <c r="H848" s="63"/>
      <c r="I848" s="63"/>
      <c r="J848" s="63"/>
      <c r="K848" s="63"/>
      <c r="L848" s="63"/>
      <c r="M848" s="63"/>
      <c r="N848" s="63"/>
      <c r="O848" s="63"/>
      <c r="P848" s="63"/>
      <c r="Q848" s="63"/>
      <c r="R848" s="63"/>
      <c r="S848" s="63"/>
      <c r="T848" s="63"/>
      <c r="U848" s="63"/>
      <c r="V848" s="63"/>
      <c r="W848" s="63"/>
    </row>
    <row r="849" spans="1:23" ht="27.9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row>
    <row r="850" spans="1:23" ht="27.95" customHeight="1">
      <c r="A850" s="63"/>
      <c r="B850" s="63"/>
      <c r="C850" s="63"/>
      <c r="D850" s="63"/>
      <c r="E850" s="63"/>
      <c r="F850" s="63"/>
      <c r="G850" s="63"/>
      <c r="H850" s="63"/>
      <c r="I850" s="63"/>
      <c r="J850" s="63"/>
      <c r="K850" s="63"/>
      <c r="L850" s="63"/>
      <c r="M850" s="63"/>
      <c r="N850" s="63"/>
      <c r="O850" s="63"/>
      <c r="P850" s="63"/>
      <c r="Q850" s="63"/>
      <c r="R850" s="63"/>
      <c r="S850" s="63"/>
      <c r="T850" s="63"/>
      <c r="U850" s="63"/>
      <c r="V850" s="63"/>
      <c r="W850" s="63"/>
    </row>
    <row r="851" spans="1:23" ht="27.9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row>
    <row r="852" spans="1:23" ht="27.95" customHeight="1">
      <c r="A852" s="63"/>
      <c r="B852" s="63"/>
      <c r="C852" s="63"/>
      <c r="D852" s="63"/>
      <c r="E852" s="63"/>
      <c r="F852" s="63"/>
      <c r="G852" s="63"/>
      <c r="H852" s="63"/>
      <c r="I852" s="63"/>
      <c r="J852" s="63"/>
      <c r="K852" s="63"/>
      <c r="L852" s="63"/>
      <c r="M852" s="63"/>
      <c r="N852" s="63"/>
      <c r="O852" s="63"/>
      <c r="P852" s="63"/>
      <c r="Q852" s="63"/>
      <c r="R852" s="63"/>
      <c r="S852" s="63"/>
      <c r="T852" s="63"/>
      <c r="U852" s="63"/>
      <c r="V852" s="63"/>
      <c r="W852" s="63"/>
    </row>
    <row r="853" spans="1:23" ht="27.9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row>
    <row r="854" spans="1:23" ht="27.95" customHeight="1">
      <c r="A854" s="63"/>
      <c r="B854" s="63"/>
      <c r="C854" s="63"/>
      <c r="D854" s="63"/>
      <c r="E854" s="63"/>
      <c r="F854" s="63"/>
      <c r="G854" s="63"/>
      <c r="H854" s="63"/>
      <c r="I854" s="63"/>
      <c r="J854" s="63"/>
      <c r="K854" s="63"/>
      <c r="L854" s="63"/>
      <c r="M854" s="63"/>
      <c r="N854" s="63"/>
      <c r="O854" s="63"/>
      <c r="P854" s="63"/>
      <c r="Q854" s="63"/>
      <c r="R854" s="63"/>
      <c r="S854" s="63"/>
      <c r="T854" s="63"/>
      <c r="U854" s="63"/>
      <c r="V854" s="63"/>
      <c r="W854" s="63"/>
    </row>
    <row r="855" spans="1:23" ht="27.9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row>
    <row r="856" spans="1:23" ht="27.95" customHeight="1">
      <c r="A856" s="63"/>
      <c r="B856" s="63"/>
      <c r="C856" s="63"/>
      <c r="D856" s="63"/>
      <c r="E856" s="63"/>
      <c r="F856" s="63"/>
      <c r="G856" s="63"/>
      <c r="H856" s="63"/>
      <c r="I856" s="63"/>
      <c r="J856" s="63"/>
      <c r="K856" s="63"/>
      <c r="L856" s="63"/>
      <c r="M856" s="63"/>
      <c r="N856" s="63"/>
      <c r="O856" s="63"/>
      <c r="P856" s="63"/>
      <c r="Q856" s="63"/>
      <c r="R856" s="63"/>
      <c r="S856" s="63"/>
      <c r="T856" s="63"/>
      <c r="U856" s="63"/>
      <c r="V856" s="63"/>
      <c r="W856" s="63"/>
    </row>
    <row r="857" spans="1:23" ht="27.9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row>
    <row r="858" spans="1:23" ht="27.95" customHeight="1">
      <c r="A858" s="63"/>
      <c r="B858" s="63"/>
      <c r="C858" s="63"/>
      <c r="D858" s="63"/>
      <c r="E858" s="63"/>
      <c r="F858" s="63"/>
      <c r="G858" s="63"/>
      <c r="H858" s="63"/>
      <c r="I858" s="63"/>
      <c r="J858" s="63"/>
      <c r="K858" s="63"/>
      <c r="L858" s="63"/>
      <c r="M858" s="63"/>
      <c r="N858" s="63"/>
      <c r="O858" s="63"/>
      <c r="P858" s="63"/>
      <c r="Q858" s="63"/>
      <c r="R858" s="63"/>
      <c r="S858" s="63"/>
      <c r="T858" s="63"/>
      <c r="U858" s="63"/>
      <c r="V858" s="63"/>
      <c r="W858" s="63"/>
    </row>
    <row r="859" spans="1:23" ht="27.9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row>
    <row r="860" spans="1:23" ht="27.95" customHeight="1">
      <c r="A860" s="63"/>
      <c r="B860" s="63"/>
      <c r="C860" s="63"/>
      <c r="D860" s="63"/>
      <c r="E860" s="63"/>
      <c r="F860" s="63"/>
      <c r="G860" s="63"/>
      <c r="H860" s="63"/>
      <c r="I860" s="63"/>
      <c r="J860" s="63"/>
      <c r="K860" s="63"/>
      <c r="L860" s="63"/>
      <c r="M860" s="63"/>
      <c r="N860" s="63"/>
      <c r="O860" s="63"/>
      <c r="P860" s="63"/>
      <c r="Q860" s="63"/>
      <c r="R860" s="63"/>
      <c r="S860" s="63"/>
      <c r="T860" s="63"/>
      <c r="U860" s="63"/>
      <c r="V860" s="63"/>
      <c r="W860" s="63"/>
    </row>
    <row r="861" spans="1:23" ht="27.9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row>
    <row r="862" spans="1:23" ht="27.95" customHeight="1">
      <c r="A862" s="63"/>
      <c r="B862" s="63"/>
      <c r="C862" s="63"/>
      <c r="D862" s="63"/>
      <c r="E862" s="63"/>
      <c r="F862" s="63"/>
      <c r="G862" s="63"/>
      <c r="H862" s="63"/>
      <c r="I862" s="63"/>
      <c r="J862" s="63"/>
      <c r="K862" s="63"/>
      <c r="L862" s="63"/>
      <c r="M862" s="63"/>
      <c r="N862" s="63"/>
      <c r="O862" s="63"/>
      <c r="P862" s="63"/>
      <c r="Q862" s="63"/>
      <c r="R862" s="63"/>
      <c r="S862" s="63"/>
      <c r="T862" s="63"/>
      <c r="U862" s="63"/>
      <c r="V862" s="63"/>
      <c r="W862" s="63"/>
    </row>
    <row r="863" spans="1:23" ht="27.9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row>
    <row r="864" spans="1:23" ht="27.95" customHeight="1">
      <c r="A864" s="63"/>
      <c r="B864" s="63"/>
      <c r="C864" s="63"/>
      <c r="D864" s="63"/>
      <c r="E864" s="63"/>
      <c r="F864" s="63"/>
      <c r="G864" s="63"/>
      <c r="H864" s="63"/>
      <c r="I864" s="63"/>
      <c r="J864" s="63"/>
      <c r="K864" s="63"/>
      <c r="L864" s="63"/>
      <c r="M864" s="63"/>
      <c r="N864" s="63"/>
      <c r="O864" s="63"/>
      <c r="P864" s="63"/>
      <c r="Q864" s="63"/>
      <c r="R864" s="63"/>
      <c r="S864" s="63"/>
      <c r="T864" s="63"/>
      <c r="U864" s="63"/>
      <c r="V864" s="63"/>
      <c r="W864" s="63"/>
    </row>
    <row r="865" spans="1:23" ht="27.9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row>
    <row r="866" spans="1:23" ht="27.95" customHeight="1">
      <c r="A866" s="63"/>
      <c r="B866" s="63"/>
      <c r="C866" s="63"/>
      <c r="D866" s="63"/>
      <c r="E866" s="63"/>
      <c r="F866" s="63"/>
      <c r="G866" s="63"/>
      <c r="H866" s="63"/>
      <c r="I866" s="63"/>
      <c r="J866" s="63"/>
      <c r="K866" s="63"/>
      <c r="L866" s="63"/>
      <c r="M866" s="63"/>
      <c r="N866" s="63"/>
      <c r="O866" s="63"/>
      <c r="P866" s="63"/>
      <c r="Q866" s="63"/>
      <c r="R866" s="63"/>
      <c r="S866" s="63"/>
      <c r="T866" s="63"/>
      <c r="U866" s="63"/>
      <c r="V866" s="63"/>
      <c r="W866" s="63"/>
    </row>
    <row r="867" spans="1:23" ht="27.9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row>
    <row r="868" spans="1:23" ht="27.95" customHeight="1">
      <c r="A868" s="63"/>
      <c r="B868" s="63"/>
      <c r="C868" s="63"/>
      <c r="D868" s="63"/>
      <c r="E868" s="63"/>
      <c r="F868" s="63"/>
      <c r="G868" s="63"/>
      <c r="H868" s="63"/>
      <c r="I868" s="63"/>
      <c r="J868" s="63"/>
      <c r="K868" s="63"/>
      <c r="L868" s="63"/>
      <c r="M868" s="63"/>
      <c r="N868" s="63"/>
      <c r="O868" s="63"/>
      <c r="P868" s="63"/>
      <c r="Q868" s="63"/>
      <c r="R868" s="63"/>
      <c r="S868" s="63"/>
      <c r="T868" s="63"/>
      <c r="U868" s="63"/>
      <c r="V868" s="63"/>
      <c r="W868" s="63"/>
    </row>
    <row r="869" spans="1:23" ht="27.9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row>
    <row r="870" spans="1:23" ht="27.95" customHeight="1">
      <c r="A870" s="63"/>
      <c r="B870" s="63"/>
      <c r="C870" s="63"/>
      <c r="D870" s="63"/>
      <c r="E870" s="63"/>
      <c r="F870" s="63"/>
      <c r="G870" s="63"/>
      <c r="H870" s="63"/>
      <c r="I870" s="63"/>
      <c r="J870" s="63"/>
      <c r="K870" s="63"/>
      <c r="L870" s="63"/>
      <c r="M870" s="63"/>
      <c r="N870" s="63"/>
      <c r="O870" s="63"/>
      <c r="P870" s="63"/>
      <c r="Q870" s="63"/>
      <c r="R870" s="63"/>
      <c r="S870" s="63"/>
      <c r="T870" s="63"/>
      <c r="U870" s="63"/>
      <c r="V870" s="63"/>
      <c r="W870" s="63"/>
    </row>
    <row r="871" spans="1:23" ht="27.9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row>
    <row r="872" spans="1:23" ht="27.95" customHeight="1">
      <c r="A872" s="63"/>
      <c r="B872" s="63"/>
      <c r="C872" s="63"/>
      <c r="D872" s="63"/>
      <c r="E872" s="63"/>
      <c r="F872" s="63"/>
      <c r="G872" s="63"/>
      <c r="H872" s="63"/>
      <c r="I872" s="63"/>
      <c r="J872" s="63"/>
      <c r="K872" s="63"/>
      <c r="L872" s="63"/>
      <c r="M872" s="63"/>
      <c r="N872" s="63"/>
      <c r="O872" s="63"/>
      <c r="P872" s="63"/>
      <c r="Q872" s="63"/>
      <c r="R872" s="63"/>
      <c r="S872" s="63"/>
      <c r="T872" s="63"/>
      <c r="U872" s="63"/>
      <c r="V872" s="63"/>
      <c r="W872" s="63"/>
    </row>
    <row r="873" spans="1:23" ht="27.9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row>
    <row r="874" spans="1:23" ht="27.95" customHeight="1">
      <c r="A874" s="63"/>
      <c r="B874" s="63"/>
      <c r="C874" s="63"/>
      <c r="D874" s="63"/>
      <c r="E874" s="63"/>
      <c r="F874" s="63"/>
      <c r="G874" s="63"/>
      <c r="H874" s="63"/>
      <c r="I874" s="63"/>
      <c r="J874" s="63"/>
      <c r="K874" s="63"/>
      <c r="L874" s="63"/>
      <c r="M874" s="63"/>
      <c r="N874" s="63"/>
      <c r="O874" s="63"/>
      <c r="P874" s="63"/>
      <c r="Q874" s="63"/>
      <c r="R874" s="63"/>
      <c r="S874" s="63"/>
      <c r="T874" s="63"/>
      <c r="U874" s="63"/>
      <c r="V874" s="63"/>
      <c r="W874" s="63"/>
    </row>
    <row r="875" spans="1:23" ht="27.9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row>
    <row r="876" spans="1:23" ht="27.95" customHeight="1">
      <c r="A876" s="63"/>
      <c r="B876" s="63"/>
      <c r="C876" s="63"/>
      <c r="D876" s="63"/>
      <c r="E876" s="63"/>
      <c r="F876" s="63"/>
      <c r="G876" s="63"/>
      <c r="H876" s="63"/>
      <c r="I876" s="63"/>
      <c r="J876" s="63"/>
      <c r="K876" s="63"/>
      <c r="L876" s="63"/>
      <c r="M876" s="63"/>
      <c r="N876" s="63"/>
      <c r="O876" s="63"/>
      <c r="P876" s="63"/>
      <c r="Q876" s="63"/>
      <c r="R876" s="63"/>
      <c r="S876" s="63"/>
      <c r="T876" s="63"/>
      <c r="U876" s="63"/>
      <c r="V876" s="63"/>
      <c r="W876" s="63"/>
    </row>
    <row r="877" spans="1:23" ht="27.9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row>
    <row r="878" spans="1:23" ht="27.95" customHeight="1">
      <c r="A878" s="63"/>
      <c r="B878" s="63"/>
      <c r="C878" s="63"/>
      <c r="D878" s="63"/>
      <c r="E878" s="63"/>
      <c r="F878" s="63"/>
      <c r="G878" s="63"/>
      <c r="H878" s="63"/>
      <c r="I878" s="63"/>
      <c r="J878" s="63"/>
      <c r="K878" s="63"/>
      <c r="L878" s="63"/>
      <c r="M878" s="63"/>
      <c r="N878" s="63"/>
      <c r="O878" s="63"/>
      <c r="P878" s="63"/>
      <c r="Q878" s="63"/>
      <c r="R878" s="63"/>
      <c r="S878" s="63"/>
      <c r="T878" s="63"/>
      <c r="U878" s="63"/>
      <c r="V878" s="63"/>
      <c r="W878" s="63"/>
    </row>
    <row r="879" spans="1:23" ht="27.9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row>
    <row r="880" spans="1:23" ht="27.95" customHeight="1">
      <c r="A880" s="63"/>
      <c r="B880" s="63"/>
      <c r="C880" s="63"/>
      <c r="D880" s="63"/>
      <c r="E880" s="63"/>
      <c r="F880" s="63"/>
      <c r="G880" s="63"/>
      <c r="H880" s="63"/>
      <c r="I880" s="63"/>
      <c r="J880" s="63"/>
      <c r="K880" s="63"/>
      <c r="L880" s="63"/>
      <c r="M880" s="63"/>
      <c r="N880" s="63"/>
      <c r="O880" s="63"/>
      <c r="P880" s="63"/>
      <c r="Q880" s="63"/>
      <c r="R880" s="63"/>
      <c r="S880" s="63"/>
      <c r="T880" s="63"/>
      <c r="U880" s="63"/>
      <c r="V880" s="63"/>
      <c r="W880" s="63"/>
    </row>
    <row r="881" spans="1:23" ht="27.9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row>
    <row r="882" spans="1:23" ht="27.95" customHeight="1">
      <c r="A882" s="63"/>
      <c r="B882" s="63"/>
      <c r="C882" s="63"/>
      <c r="D882" s="63"/>
      <c r="E882" s="63"/>
      <c r="F882" s="63"/>
      <c r="G882" s="63"/>
      <c r="H882" s="63"/>
      <c r="I882" s="63"/>
      <c r="J882" s="63"/>
      <c r="K882" s="63"/>
      <c r="L882" s="63"/>
      <c r="M882" s="63"/>
      <c r="N882" s="63"/>
      <c r="O882" s="63"/>
      <c r="P882" s="63"/>
      <c r="Q882" s="63"/>
      <c r="R882" s="63"/>
      <c r="S882" s="63"/>
      <c r="T882" s="63"/>
      <c r="U882" s="63"/>
      <c r="V882" s="63"/>
      <c r="W882" s="63"/>
    </row>
    <row r="883" spans="1:23" ht="27.9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row>
    <row r="884" spans="1:23" ht="27.95" customHeight="1">
      <c r="A884" s="63"/>
      <c r="B884" s="63"/>
      <c r="C884" s="63"/>
      <c r="D884" s="63"/>
      <c r="E884" s="63"/>
      <c r="F884" s="63"/>
      <c r="G884" s="63"/>
      <c r="H884" s="63"/>
      <c r="I884" s="63"/>
      <c r="J884" s="63"/>
      <c r="K884" s="63"/>
      <c r="L884" s="63"/>
      <c r="M884" s="63"/>
      <c r="N884" s="63"/>
      <c r="O884" s="63"/>
      <c r="P884" s="63"/>
      <c r="Q884" s="63"/>
      <c r="R884" s="63"/>
      <c r="S884" s="63"/>
      <c r="T884" s="63"/>
      <c r="U884" s="63"/>
      <c r="V884" s="63"/>
      <c r="W884" s="63"/>
    </row>
    <row r="885" spans="1:23" ht="27.9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row>
    <row r="886" spans="1:23" ht="27.95" customHeight="1">
      <c r="A886" s="63"/>
      <c r="B886" s="63"/>
      <c r="C886" s="63"/>
      <c r="D886" s="63"/>
      <c r="E886" s="63"/>
      <c r="F886" s="63"/>
      <c r="G886" s="63"/>
      <c r="H886" s="63"/>
      <c r="I886" s="63"/>
      <c r="J886" s="63"/>
      <c r="K886" s="63"/>
      <c r="L886" s="63"/>
      <c r="M886" s="63"/>
      <c r="N886" s="63"/>
      <c r="O886" s="63"/>
      <c r="P886" s="63"/>
      <c r="Q886" s="63"/>
      <c r="R886" s="63"/>
      <c r="S886" s="63"/>
      <c r="T886" s="63"/>
      <c r="U886" s="63"/>
      <c r="V886" s="63"/>
      <c r="W886" s="63"/>
    </row>
    <row r="887" spans="1:23" ht="27.9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row>
    <row r="888" spans="1:23" ht="27.95" customHeight="1">
      <c r="A888" s="63"/>
      <c r="B888" s="63"/>
      <c r="C888" s="63"/>
      <c r="D888" s="63"/>
      <c r="E888" s="63"/>
      <c r="F888" s="63"/>
      <c r="G888" s="63"/>
      <c r="H888" s="63"/>
      <c r="I888" s="63"/>
      <c r="J888" s="63"/>
      <c r="K888" s="63"/>
      <c r="L888" s="63"/>
      <c r="M888" s="63"/>
      <c r="N888" s="63"/>
      <c r="O888" s="63"/>
      <c r="P888" s="63"/>
      <c r="Q888" s="63"/>
      <c r="R888" s="63"/>
      <c r="S888" s="63"/>
      <c r="T888" s="63"/>
      <c r="U888" s="63"/>
      <c r="V888" s="63"/>
      <c r="W888" s="63"/>
    </row>
    <row r="889" spans="1:23" ht="27.9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row>
    <row r="890" spans="1:23" ht="27.95" customHeight="1">
      <c r="A890" s="63"/>
      <c r="B890" s="63"/>
      <c r="C890" s="63"/>
      <c r="D890" s="63"/>
      <c r="E890" s="63"/>
      <c r="F890" s="63"/>
      <c r="G890" s="63"/>
      <c r="H890" s="63"/>
      <c r="I890" s="63"/>
      <c r="J890" s="63"/>
      <c r="K890" s="63"/>
      <c r="L890" s="63"/>
      <c r="M890" s="63"/>
      <c r="N890" s="63"/>
      <c r="O890" s="63"/>
      <c r="P890" s="63"/>
      <c r="Q890" s="63"/>
      <c r="R890" s="63"/>
      <c r="S890" s="63"/>
      <c r="T890" s="63"/>
      <c r="U890" s="63"/>
      <c r="V890" s="63"/>
      <c r="W890" s="63"/>
    </row>
    <row r="891" spans="1:23" ht="27.9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row>
    <row r="892" spans="1:23" ht="27.95" customHeight="1">
      <c r="A892" s="63"/>
      <c r="B892" s="63"/>
      <c r="C892" s="63"/>
      <c r="D892" s="63"/>
      <c r="E892" s="63"/>
      <c r="F892" s="63"/>
      <c r="G892" s="63"/>
      <c r="H892" s="63"/>
      <c r="I892" s="63"/>
      <c r="J892" s="63"/>
      <c r="K892" s="63"/>
      <c r="L892" s="63"/>
      <c r="M892" s="63"/>
      <c r="N892" s="63"/>
      <c r="O892" s="63"/>
      <c r="P892" s="63"/>
      <c r="Q892" s="63"/>
      <c r="R892" s="63"/>
      <c r="S892" s="63"/>
      <c r="T892" s="63"/>
      <c r="U892" s="63"/>
      <c r="V892" s="63"/>
      <c r="W892" s="63"/>
    </row>
    <row r="893" spans="1:23" ht="27.9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row>
    <row r="894" spans="1:23" ht="27.95" customHeight="1">
      <c r="A894" s="63"/>
      <c r="B894" s="63"/>
      <c r="C894" s="63"/>
      <c r="D894" s="63"/>
      <c r="E894" s="63"/>
      <c r="F894" s="63"/>
      <c r="G894" s="63"/>
      <c r="H894" s="63"/>
      <c r="I894" s="63"/>
      <c r="J894" s="63"/>
      <c r="K894" s="63"/>
      <c r="L894" s="63"/>
      <c r="M894" s="63"/>
      <c r="N894" s="63"/>
      <c r="O894" s="63"/>
      <c r="P894" s="63"/>
      <c r="Q894" s="63"/>
      <c r="R894" s="63"/>
      <c r="S894" s="63"/>
      <c r="T894" s="63"/>
      <c r="U894" s="63"/>
      <c r="V894" s="63"/>
      <c r="W894" s="63"/>
    </row>
    <row r="895" spans="1:23" ht="27.9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row>
    <row r="896" spans="1:23" ht="27.95" customHeight="1">
      <c r="A896" s="63"/>
      <c r="B896" s="63"/>
      <c r="C896" s="63"/>
      <c r="D896" s="63"/>
      <c r="E896" s="63"/>
      <c r="F896" s="63"/>
      <c r="G896" s="63"/>
      <c r="H896" s="63"/>
      <c r="I896" s="63"/>
      <c r="J896" s="63"/>
      <c r="K896" s="63"/>
      <c r="L896" s="63"/>
      <c r="M896" s="63"/>
      <c r="N896" s="63"/>
      <c r="O896" s="63"/>
      <c r="P896" s="63"/>
      <c r="Q896" s="63"/>
      <c r="R896" s="63"/>
      <c r="S896" s="63"/>
      <c r="T896" s="63"/>
      <c r="U896" s="63"/>
      <c r="V896" s="63"/>
      <c r="W896" s="63"/>
    </row>
    <row r="897" spans="1:23" ht="27.9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row>
    <row r="898" spans="1:23" ht="27.95" customHeight="1">
      <c r="A898" s="63"/>
      <c r="B898" s="63"/>
      <c r="C898" s="63"/>
      <c r="D898" s="63"/>
      <c r="E898" s="63"/>
      <c r="F898" s="63"/>
      <c r="G898" s="63"/>
      <c r="H898" s="63"/>
      <c r="I898" s="63"/>
      <c r="J898" s="63"/>
      <c r="K898" s="63"/>
      <c r="L898" s="63"/>
      <c r="M898" s="63"/>
      <c r="N898" s="63"/>
      <c r="O898" s="63"/>
      <c r="P898" s="63"/>
      <c r="Q898" s="63"/>
      <c r="R898" s="63"/>
      <c r="S898" s="63"/>
      <c r="T898" s="63"/>
      <c r="U898" s="63"/>
      <c r="V898" s="63"/>
      <c r="W898" s="63"/>
    </row>
    <row r="899" spans="1:23" ht="27.9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row>
    <row r="900" spans="1:23" ht="27.95" customHeight="1">
      <c r="A900" s="63"/>
      <c r="B900" s="63"/>
      <c r="C900" s="63"/>
      <c r="D900" s="63"/>
      <c r="E900" s="63"/>
      <c r="F900" s="63"/>
      <c r="G900" s="63"/>
      <c r="H900" s="63"/>
      <c r="I900" s="63"/>
      <c r="J900" s="63"/>
      <c r="K900" s="63"/>
      <c r="L900" s="63"/>
      <c r="M900" s="63"/>
      <c r="N900" s="63"/>
      <c r="O900" s="63"/>
      <c r="P900" s="63"/>
      <c r="Q900" s="63"/>
      <c r="R900" s="63"/>
      <c r="S900" s="63"/>
      <c r="T900" s="63"/>
      <c r="U900" s="63"/>
      <c r="V900" s="63"/>
      <c r="W900" s="63"/>
    </row>
    <row r="901" spans="1:23" ht="27.9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row>
    <row r="902" spans="1:23" ht="27.95" customHeight="1">
      <c r="A902" s="63"/>
      <c r="B902" s="63"/>
      <c r="C902" s="63"/>
      <c r="D902" s="63"/>
      <c r="E902" s="63"/>
      <c r="F902" s="63"/>
      <c r="G902" s="63"/>
      <c r="H902" s="63"/>
      <c r="I902" s="63"/>
      <c r="J902" s="63"/>
      <c r="K902" s="63"/>
      <c r="L902" s="63"/>
      <c r="M902" s="63"/>
      <c r="N902" s="63"/>
      <c r="O902" s="63"/>
      <c r="P902" s="63"/>
      <c r="Q902" s="63"/>
      <c r="R902" s="63"/>
      <c r="S902" s="63"/>
      <c r="T902" s="63"/>
      <c r="U902" s="63"/>
      <c r="V902" s="63"/>
      <c r="W902" s="63"/>
    </row>
    <row r="903" spans="1:23" ht="27.9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row>
    <row r="904" spans="1:23" ht="27.95" customHeight="1">
      <c r="A904" s="63"/>
      <c r="B904" s="63"/>
      <c r="C904" s="63"/>
      <c r="D904" s="63"/>
      <c r="E904" s="63"/>
      <c r="F904" s="63"/>
      <c r="G904" s="63"/>
      <c r="H904" s="63"/>
      <c r="I904" s="63"/>
      <c r="J904" s="63"/>
      <c r="K904" s="63"/>
      <c r="L904" s="63"/>
      <c r="M904" s="63"/>
      <c r="N904" s="63"/>
      <c r="O904" s="63"/>
      <c r="P904" s="63"/>
      <c r="Q904" s="63"/>
      <c r="R904" s="63"/>
      <c r="S904" s="63"/>
      <c r="T904" s="63"/>
      <c r="U904" s="63"/>
      <c r="V904" s="63"/>
      <c r="W904" s="63"/>
    </row>
    <row r="905" spans="1:23" ht="27.9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row>
    <row r="906" spans="1:23" ht="27.95" customHeight="1">
      <c r="A906" s="63"/>
      <c r="B906" s="63"/>
      <c r="C906" s="63"/>
      <c r="D906" s="63"/>
      <c r="E906" s="63"/>
      <c r="F906" s="63"/>
      <c r="G906" s="63"/>
      <c r="H906" s="63"/>
      <c r="I906" s="63"/>
      <c r="J906" s="63"/>
      <c r="K906" s="63"/>
      <c r="L906" s="63"/>
      <c r="M906" s="63"/>
      <c r="N906" s="63"/>
      <c r="O906" s="63"/>
      <c r="P906" s="63"/>
      <c r="Q906" s="63"/>
      <c r="R906" s="63"/>
      <c r="S906" s="63"/>
      <c r="T906" s="63"/>
      <c r="U906" s="63"/>
      <c r="V906" s="63"/>
      <c r="W906" s="63"/>
    </row>
    <row r="907" spans="1:23" ht="27.9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row>
    <row r="908" spans="1:23" ht="27.95" customHeight="1">
      <c r="A908" s="63"/>
      <c r="B908" s="63"/>
      <c r="C908" s="63"/>
      <c r="D908" s="63"/>
      <c r="E908" s="63"/>
      <c r="F908" s="63"/>
      <c r="G908" s="63"/>
      <c r="H908" s="63"/>
      <c r="I908" s="63"/>
      <c r="J908" s="63"/>
      <c r="K908" s="63"/>
      <c r="L908" s="63"/>
      <c r="M908" s="63"/>
      <c r="N908" s="63"/>
      <c r="O908" s="63"/>
      <c r="P908" s="63"/>
      <c r="Q908" s="63"/>
      <c r="R908" s="63"/>
      <c r="S908" s="63"/>
      <c r="T908" s="63"/>
      <c r="U908" s="63"/>
      <c r="V908" s="63"/>
      <c r="W908" s="63"/>
    </row>
    <row r="909" spans="1:23" ht="27.9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row>
    <row r="910" spans="1:23" ht="27.95" customHeight="1">
      <c r="A910" s="63"/>
      <c r="B910" s="63"/>
      <c r="C910" s="63"/>
      <c r="D910" s="63"/>
      <c r="E910" s="63"/>
      <c r="F910" s="63"/>
      <c r="G910" s="63"/>
      <c r="H910" s="63"/>
      <c r="I910" s="63"/>
      <c r="J910" s="63"/>
      <c r="K910" s="63"/>
      <c r="L910" s="63"/>
      <c r="M910" s="63"/>
      <c r="N910" s="63"/>
      <c r="O910" s="63"/>
      <c r="P910" s="63"/>
      <c r="Q910" s="63"/>
      <c r="R910" s="63"/>
      <c r="S910" s="63"/>
      <c r="T910" s="63"/>
      <c r="U910" s="63"/>
      <c r="V910" s="63"/>
      <c r="W910" s="63"/>
    </row>
    <row r="911" spans="1:23" ht="27.9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row>
    <row r="912" spans="1:23" ht="27.95" customHeight="1">
      <c r="A912" s="63"/>
      <c r="B912" s="63"/>
      <c r="C912" s="63"/>
      <c r="D912" s="63"/>
      <c r="E912" s="63"/>
      <c r="F912" s="63"/>
      <c r="G912" s="63"/>
      <c r="H912" s="63"/>
      <c r="I912" s="63"/>
      <c r="J912" s="63"/>
      <c r="K912" s="63"/>
      <c r="L912" s="63"/>
      <c r="M912" s="63"/>
      <c r="N912" s="63"/>
      <c r="O912" s="63"/>
      <c r="P912" s="63"/>
      <c r="Q912" s="63"/>
      <c r="R912" s="63"/>
      <c r="S912" s="63"/>
      <c r="T912" s="63"/>
      <c r="U912" s="63"/>
      <c r="V912" s="63"/>
      <c r="W912" s="63"/>
    </row>
    <row r="913" spans="1:23" ht="27.9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row>
    <row r="914" spans="1:23" ht="27.95" customHeight="1">
      <c r="A914" s="63"/>
      <c r="B914" s="63"/>
      <c r="C914" s="63"/>
      <c r="D914" s="63"/>
      <c r="E914" s="63"/>
      <c r="F914" s="63"/>
      <c r="G914" s="63"/>
      <c r="H914" s="63"/>
      <c r="I914" s="63"/>
      <c r="J914" s="63"/>
      <c r="K914" s="63"/>
      <c r="L914" s="63"/>
      <c r="M914" s="63"/>
      <c r="N914" s="63"/>
      <c r="O914" s="63"/>
      <c r="P914" s="63"/>
      <c r="Q914" s="63"/>
      <c r="R914" s="63"/>
      <c r="S914" s="63"/>
      <c r="T914" s="63"/>
      <c r="U914" s="63"/>
      <c r="V914" s="63"/>
      <c r="W914" s="63"/>
    </row>
    <row r="915" spans="1:23" ht="27.9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row>
    <row r="916" spans="1:23" ht="27.95" customHeight="1">
      <c r="A916" s="63"/>
      <c r="B916" s="63"/>
      <c r="C916" s="63"/>
      <c r="D916" s="63"/>
      <c r="E916" s="63"/>
      <c r="F916" s="63"/>
      <c r="G916" s="63"/>
      <c r="H916" s="63"/>
      <c r="I916" s="63"/>
      <c r="J916" s="63"/>
      <c r="K916" s="63"/>
      <c r="L916" s="63"/>
      <c r="M916" s="63"/>
      <c r="N916" s="63"/>
      <c r="O916" s="63"/>
      <c r="P916" s="63"/>
      <c r="Q916" s="63"/>
      <c r="R916" s="63"/>
      <c r="S916" s="63"/>
      <c r="T916" s="63"/>
      <c r="U916" s="63"/>
      <c r="V916" s="63"/>
      <c r="W916" s="63"/>
    </row>
    <row r="917" spans="1:23" ht="27.9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row>
    <row r="918" spans="1:23" ht="27.95" customHeight="1">
      <c r="A918" s="63"/>
      <c r="B918" s="63"/>
      <c r="C918" s="63"/>
      <c r="D918" s="63"/>
      <c r="E918" s="63"/>
      <c r="F918" s="63"/>
      <c r="G918" s="63"/>
      <c r="H918" s="63"/>
      <c r="I918" s="63"/>
      <c r="J918" s="63"/>
      <c r="K918" s="63"/>
      <c r="L918" s="63"/>
      <c r="M918" s="63"/>
      <c r="N918" s="63"/>
      <c r="O918" s="63"/>
      <c r="P918" s="63"/>
      <c r="Q918" s="63"/>
      <c r="R918" s="63"/>
      <c r="S918" s="63"/>
      <c r="T918" s="63"/>
      <c r="U918" s="63"/>
      <c r="V918" s="63"/>
      <c r="W918" s="63"/>
    </row>
    <row r="919" spans="1:23" ht="27.9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row>
    <row r="920" spans="1:23" ht="27.95" customHeight="1">
      <c r="A920" s="63"/>
      <c r="B920" s="63"/>
      <c r="C920" s="63"/>
      <c r="D920" s="63"/>
      <c r="E920" s="63"/>
      <c r="F920" s="63"/>
      <c r="G920" s="63"/>
      <c r="H920" s="63"/>
      <c r="I920" s="63"/>
      <c r="J920" s="63"/>
      <c r="K920" s="63"/>
      <c r="L920" s="63"/>
      <c r="M920" s="63"/>
      <c r="N920" s="63"/>
      <c r="O920" s="63"/>
      <c r="P920" s="63"/>
      <c r="Q920" s="63"/>
      <c r="R920" s="63"/>
      <c r="S920" s="63"/>
      <c r="T920" s="63"/>
      <c r="U920" s="63"/>
      <c r="V920" s="63"/>
      <c r="W920" s="63"/>
    </row>
    <row r="921" spans="1:23" ht="27.9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row>
    <row r="922" spans="1:23" ht="27.95" customHeight="1">
      <c r="A922" s="63"/>
      <c r="B922" s="63"/>
      <c r="C922" s="63"/>
      <c r="D922" s="63"/>
      <c r="E922" s="63"/>
      <c r="F922" s="63"/>
      <c r="G922" s="63"/>
      <c r="H922" s="63"/>
      <c r="I922" s="63"/>
      <c r="J922" s="63"/>
      <c r="K922" s="63"/>
      <c r="L922" s="63"/>
      <c r="M922" s="63"/>
      <c r="N922" s="63"/>
      <c r="O922" s="63"/>
      <c r="P922" s="63"/>
      <c r="Q922" s="63"/>
      <c r="R922" s="63"/>
      <c r="S922" s="63"/>
      <c r="T922" s="63"/>
      <c r="U922" s="63"/>
      <c r="V922" s="63"/>
      <c r="W922" s="63"/>
    </row>
    <row r="923" spans="1:23" ht="27.9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row>
    <row r="924" spans="1:23" ht="27.95" customHeight="1">
      <c r="A924" s="63"/>
      <c r="B924" s="63"/>
      <c r="C924" s="63"/>
      <c r="D924" s="63"/>
      <c r="E924" s="63"/>
      <c r="F924" s="63"/>
      <c r="G924" s="63"/>
      <c r="H924" s="63"/>
      <c r="I924" s="63"/>
      <c r="J924" s="63"/>
      <c r="K924" s="63"/>
      <c r="L924" s="63"/>
      <c r="M924" s="63"/>
      <c r="N924" s="63"/>
      <c r="O924" s="63"/>
      <c r="P924" s="63"/>
      <c r="Q924" s="63"/>
      <c r="R924" s="63"/>
      <c r="S924" s="63"/>
      <c r="T924" s="63"/>
      <c r="U924" s="63"/>
      <c r="V924" s="63"/>
      <c r="W924" s="63"/>
    </row>
    <row r="925" spans="1:23" ht="27.9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row>
    <row r="926" spans="1:23" ht="27.95" customHeight="1">
      <c r="A926" s="63"/>
      <c r="B926" s="63"/>
      <c r="C926" s="63"/>
      <c r="D926" s="63"/>
      <c r="E926" s="63"/>
      <c r="F926" s="63"/>
      <c r="G926" s="63"/>
      <c r="H926" s="63"/>
      <c r="I926" s="63"/>
      <c r="J926" s="63"/>
      <c r="K926" s="63"/>
      <c r="L926" s="63"/>
      <c r="M926" s="63"/>
      <c r="N926" s="63"/>
      <c r="O926" s="63"/>
      <c r="P926" s="63"/>
      <c r="Q926" s="63"/>
      <c r="R926" s="63"/>
      <c r="S926" s="63"/>
      <c r="T926" s="63"/>
      <c r="U926" s="63"/>
      <c r="V926" s="63"/>
      <c r="W926" s="63"/>
    </row>
    <row r="927" spans="1:23" ht="27.9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row>
    <row r="928" spans="1:23" ht="27.95" customHeight="1">
      <c r="A928" s="63"/>
      <c r="B928" s="63"/>
      <c r="C928" s="63"/>
      <c r="D928" s="63"/>
      <c r="E928" s="63"/>
      <c r="F928" s="63"/>
      <c r="G928" s="63"/>
      <c r="H928" s="63"/>
      <c r="I928" s="63"/>
      <c r="J928" s="63"/>
      <c r="K928" s="63"/>
      <c r="L928" s="63"/>
      <c r="M928" s="63"/>
      <c r="N928" s="63"/>
      <c r="O928" s="63"/>
      <c r="P928" s="63"/>
      <c r="Q928" s="63"/>
      <c r="R928" s="63"/>
      <c r="S928" s="63"/>
      <c r="T928" s="63"/>
      <c r="U928" s="63"/>
      <c r="V928" s="63"/>
      <c r="W928" s="63"/>
    </row>
    <row r="929" spans="1:23" ht="27.9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row>
    <row r="930" spans="1:23" ht="27.95" customHeight="1">
      <c r="A930" s="63"/>
      <c r="B930" s="63"/>
      <c r="C930" s="63"/>
      <c r="D930" s="63"/>
      <c r="E930" s="63"/>
      <c r="F930" s="63"/>
      <c r="G930" s="63"/>
      <c r="H930" s="63"/>
      <c r="I930" s="63"/>
      <c r="J930" s="63"/>
      <c r="K930" s="63"/>
      <c r="L930" s="63"/>
      <c r="M930" s="63"/>
      <c r="N930" s="63"/>
      <c r="O930" s="63"/>
      <c r="P930" s="63"/>
      <c r="Q930" s="63"/>
      <c r="R930" s="63"/>
      <c r="S930" s="63"/>
      <c r="T930" s="63"/>
      <c r="U930" s="63"/>
      <c r="V930" s="63"/>
      <c r="W930" s="63"/>
    </row>
    <row r="931" spans="1:23" ht="27.9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row>
    <row r="932" spans="1:23" ht="27.95" customHeight="1">
      <c r="A932" s="63"/>
      <c r="B932" s="63"/>
      <c r="C932" s="63"/>
      <c r="D932" s="63"/>
      <c r="E932" s="63"/>
      <c r="F932" s="63"/>
      <c r="G932" s="63"/>
      <c r="H932" s="63"/>
      <c r="I932" s="63"/>
      <c r="J932" s="63"/>
      <c r="K932" s="63"/>
      <c r="L932" s="63"/>
      <c r="M932" s="63"/>
      <c r="N932" s="63"/>
      <c r="O932" s="63"/>
      <c r="P932" s="63"/>
      <c r="Q932" s="63"/>
      <c r="R932" s="63"/>
      <c r="S932" s="63"/>
      <c r="T932" s="63"/>
      <c r="U932" s="63"/>
      <c r="V932" s="63"/>
      <c r="W932" s="63"/>
    </row>
    <row r="933" spans="1:23" ht="27.9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row>
    <row r="934" spans="1:23" ht="27.95" customHeight="1">
      <c r="A934" s="63"/>
      <c r="B934" s="63"/>
      <c r="C934" s="63"/>
      <c r="D934" s="63"/>
      <c r="E934" s="63"/>
      <c r="F934" s="63"/>
      <c r="G934" s="63"/>
      <c r="H934" s="63"/>
      <c r="I934" s="63"/>
      <c r="J934" s="63"/>
      <c r="K934" s="63"/>
      <c r="L934" s="63"/>
      <c r="M934" s="63"/>
      <c r="N934" s="63"/>
      <c r="O934" s="63"/>
      <c r="P934" s="63"/>
      <c r="Q934" s="63"/>
      <c r="R934" s="63"/>
      <c r="S934" s="63"/>
      <c r="T934" s="63"/>
      <c r="U934" s="63"/>
      <c r="V934" s="63"/>
      <c r="W934" s="63"/>
    </row>
    <row r="935" spans="1:23" ht="27.9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row>
    <row r="936" spans="1:23" ht="27.95" customHeight="1">
      <c r="A936" s="63"/>
      <c r="B936" s="63"/>
      <c r="C936" s="63"/>
      <c r="D936" s="63"/>
      <c r="E936" s="63"/>
      <c r="F936" s="63"/>
      <c r="G936" s="63"/>
      <c r="H936" s="63"/>
      <c r="I936" s="63"/>
      <c r="J936" s="63"/>
      <c r="K936" s="63"/>
      <c r="L936" s="63"/>
      <c r="M936" s="63"/>
      <c r="N936" s="63"/>
      <c r="O936" s="63"/>
      <c r="P936" s="63"/>
      <c r="Q936" s="63"/>
      <c r="R936" s="63"/>
      <c r="S936" s="63"/>
      <c r="T936" s="63"/>
      <c r="U936" s="63"/>
      <c r="V936" s="63"/>
      <c r="W936" s="63"/>
    </row>
    <row r="937" spans="1:23" ht="27.9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row>
    <row r="938" spans="1:23" ht="27.95" customHeight="1">
      <c r="A938" s="63"/>
      <c r="B938" s="63"/>
      <c r="C938" s="63"/>
      <c r="D938" s="63"/>
      <c r="E938" s="63"/>
      <c r="F938" s="63"/>
      <c r="G938" s="63"/>
      <c r="H938" s="63"/>
      <c r="I938" s="63"/>
      <c r="J938" s="63"/>
      <c r="K938" s="63"/>
      <c r="L938" s="63"/>
      <c r="M938" s="63"/>
      <c r="N938" s="63"/>
      <c r="O938" s="63"/>
      <c r="P938" s="63"/>
      <c r="Q938" s="63"/>
      <c r="R938" s="63"/>
      <c r="S938" s="63"/>
      <c r="T938" s="63"/>
      <c r="U938" s="63"/>
      <c r="V938" s="63"/>
      <c r="W938" s="63"/>
    </row>
    <row r="939" spans="1:23" ht="27.9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row>
    <row r="940" spans="1:23" ht="27.95" customHeight="1">
      <c r="A940" s="63"/>
      <c r="B940" s="63"/>
      <c r="C940" s="63"/>
      <c r="D940" s="63"/>
      <c r="E940" s="63"/>
      <c r="F940" s="63"/>
      <c r="G940" s="63"/>
      <c r="H940" s="63"/>
      <c r="I940" s="63"/>
      <c r="J940" s="63"/>
      <c r="K940" s="63"/>
      <c r="L940" s="63"/>
      <c r="M940" s="63"/>
      <c r="N940" s="63"/>
      <c r="O940" s="63"/>
      <c r="P940" s="63"/>
      <c r="Q940" s="63"/>
      <c r="R940" s="63"/>
      <c r="S940" s="63"/>
      <c r="T940" s="63"/>
      <c r="U940" s="63"/>
      <c r="V940" s="63"/>
      <c r="W940" s="63"/>
    </row>
    <row r="941" spans="1:23" ht="27.9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row>
    <row r="942" spans="1:23" ht="27.95" customHeight="1">
      <c r="A942" s="63"/>
      <c r="B942" s="63"/>
      <c r="C942" s="63"/>
      <c r="D942" s="63"/>
      <c r="E942" s="63"/>
      <c r="F942" s="63"/>
      <c r="G942" s="63"/>
      <c r="H942" s="63"/>
      <c r="I942" s="63"/>
      <c r="J942" s="63"/>
      <c r="K942" s="63"/>
      <c r="L942" s="63"/>
      <c r="M942" s="63"/>
      <c r="N942" s="63"/>
      <c r="O942" s="63"/>
      <c r="P942" s="63"/>
      <c r="Q942" s="63"/>
      <c r="R942" s="63"/>
      <c r="S942" s="63"/>
      <c r="T942" s="63"/>
      <c r="U942" s="63"/>
      <c r="V942" s="63"/>
      <c r="W942" s="63"/>
    </row>
    <row r="943" spans="1:23" ht="27.9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row>
    <row r="944" spans="1:23" ht="27.95" customHeight="1">
      <c r="A944" s="63"/>
      <c r="B944" s="63"/>
      <c r="C944" s="63"/>
      <c r="D944" s="63"/>
      <c r="E944" s="63"/>
      <c r="F944" s="63"/>
      <c r="G944" s="63"/>
      <c r="H944" s="63"/>
      <c r="I944" s="63"/>
      <c r="J944" s="63"/>
      <c r="K944" s="63"/>
      <c r="L944" s="63"/>
      <c r="M944" s="63"/>
      <c r="N944" s="63"/>
      <c r="O944" s="63"/>
      <c r="P944" s="63"/>
      <c r="Q944" s="63"/>
      <c r="R944" s="63"/>
      <c r="S944" s="63"/>
      <c r="T944" s="63"/>
      <c r="U944" s="63"/>
      <c r="V944" s="63"/>
      <c r="W944" s="63"/>
    </row>
    <row r="945" spans="1:23" ht="27.9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row>
    <row r="946" spans="1:23" ht="27.95" customHeight="1">
      <c r="A946" s="63"/>
      <c r="B946" s="63"/>
      <c r="C946" s="63"/>
      <c r="D946" s="63"/>
      <c r="E946" s="63"/>
      <c r="F946" s="63"/>
      <c r="G946" s="63"/>
      <c r="H946" s="63"/>
      <c r="I946" s="63"/>
      <c r="J946" s="63"/>
      <c r="K946" s="63"/>
      <c r="L946" s="63"/>
      <c r="M946" s="63"/>
      <c r="N946" s="63"/>
      <c r="O946" s="63"/>
      <c r="P946" s="63"/>
      <c r="Q946" s="63"/>
      <c r="R946" s="63"/>
      <c r="S946" s="63"/>
      <c r="T946" s="63"/>
      <c r="U946" s="63"/>
      <c r="V946" s="63"/>
      <c r="W946" s="63"/>
    </row>
    <row r="947" spans="1:23" ht="27.9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row>
    <row r="948" spans="1:23" ht="27.95" customHeight="1">
      <c r="A948" s="63"/>
      <c r="B948" s="63"/>
      <c r="C948" s="63"/>
      <c r="D948" s="63"/>
      <c r="E948" s="63"/>
      <c r="F948" s="63"/>
      <c r="G948" s="63"/>
      <c r="H948" s="63"/>
      <c r="I948" s="63"/>
      <c r="J948" s="63"/>
      <c r="K948" s="63"/>
      <c r="L948" s="63"/>
      <c r="M948" s="63"/>
      <c r="N948" s="63"/>
      <c r="O948" s="63"/>
      <c r="P948" s="63"/>
      <c r="Q948" s="63"/>
      <c r="R948" s="63"/>
      <c r="S948" s="63"/>
      <c r="T948" s="63"/>
      <c r="U948" s="63"/>
      <c r="V948" s="63"/>
      <c r="W948" s="63"/>
    </row>
    <row r="949" spans="1:23" ht="27.9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row>
    <row r="950" spans="1:23" ht="27.95" customHeight="1">
      <c r="A950" s="63"/>
      <c r="B950" s="63"/>
      <c r="C950" s="63"/>
      <c r="D950" s="63"/>
      <c r="E950" s="63"/>
      <c r="F950" s="63"/>
      <c r="G950" s="63"/>
      <c r="H950" s="63"/>
      <c r="I950" s="63"/>
      <c r="J950" s="63"/>
      <c r="K950" s="63"/>
      <c r="L950" s="63"/>
      <c r="M950" s="63"/>
      <c r="N950" s="63"/>
      <c r="O950" s="63"/>
      <c r="P950" s="63"/>
      <c r="Q950" s="63"/>
      <c r="R950" s="63"/>
      <c r="S950" s="63"/>
      <c r="T950" s="63"/>
      <c r="U950" s="63"/>
      <c r="V950" s="63"/>
      <c r="W950" s="63"/>
    </row>
    <row r="951" spans="1:23" ht="27.9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row>
    <row r="952" spans="1:23" ht="27.95" customHeight="1">
      <c r="A952" s="63"/>
      <c r="B952" s="63"/>
      <c r="C952" s="63"/>
      <c r="D952" s="63"/>
      <c r="E952" s="63"/>
      <c r="F952" s="63"/>
      <c r="G952" s="63"/>
      <c r="H952" s="63"/>
      <c r="I952" s="63"/>
      <c r="J952" s="63"/>
      <c r="K952" s="63"/>
      <c r="L952" s="63"/>
      <c r="M952" s="63"/>
      <c r="N952" s="63"/>
      <c r="O952" s="63"/>
      <c r="P952" s="63"/>
      <c r="Q952" s="63"/>
      <c r="R952" s="63"/>
      <c r="S952" s="63"/>
      <c r="T952" s="63"/>
      <c r="U952" s="63"/>
      <c r="V952" s="63"/>
      <c r="W952" s="63"/>
    </row>
    <row r="953" spans="1:23" ht="27.9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row>
    <row r="954" spans="1:23" ht="27.95" customHeight="1">
      <c r="A954" s="63"/>
      <c r="B954" s="63"/>
      <c r="C954" s="63"/>
      <c r="D954" s="63"/>
      <c r="E954" s="63"/>
      <c r="F954" s="63"/>
      <c r="G954" s="63"/>
      <c r="H954" s="63"/>
      <c r="I954" s="63"/>
      <c r="J954" s="63"/>
      <c r="K954" s="63"/>
      <c r="L954" s="63"/>
      <c r="M954" s="63"/>
      <c r="N954" s="63"/>
      <c r="O954" s="63"/>
      <c r="P954" s="63"/>
      <c r="Q954" s="63"/>
      <c r="R954" s="63"/>
      <c r="S954" s="63"/>
      <c r="T954" s="63"/>
      <c r="U954" s="63"/>
      <c r="V954" s="63"/>
      <c r="W954" s="63"/>
    </row>
    <row r="955" spans="1:23" ht="27.9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row>
    <row r="956" spans="1:23" ht="27.95" customHeight="1">
      <c r="A956" s="63"/>
      <c r="B956" s="63"/>
      <c r="C956" s="63"/>
      <c r="D956" s="63"/>
      <c r="E956" s="63"/>
      <c r="F956" s="63"/>
      <c r="G956" s="63"/>
      <c r="H956" s="63"/>
      <c r="I956" s="63"/>
      <c r="J956" s="63"/>
      <c r="K956" s="63"/>
      <c r="L956" s="63"/>
      <c r="M956" s="63"/>
      <c r="N956" s="63"/>
      <c r="O956" s="63"/>
      <c r="P956" s="63"/>
      <c r="Q956" s="63"/>
      <c r="R956" s="63"/>
      <c r="S956" s="63"/>
      <c r="T956" s="63"/>
      <c r="U956" s="63"/>
      <c r="V956" s="63"/>
      <c r="W956" s="63"/>
    </row>
    <row r="957" spans="1:23" ht="27.9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row>
    <row r="958" spans="1:23" ht="27.95" customHeight="1">
      <c r="A958" s="63"/>
      <c r="B958" s="63"/>
      <c r="C958" s="63"/>
      <c r="D958" s="63"/>
      <c r="E958" s="63"/>
      <c r="F958" s="63"/>
      <c r="G958" s="63"/>
      <c r="H958" s="63"/>
      <c r="I958" s="63"/>
      <c r="J958" s="63"/>
      <c r="K958" s="63"/>
      <c r="L958" s="63"/>
      <c r="M958" s="63"/>
      <c r="N958" s="63"/>
      <c r="O958" s="63"/>
      <c r="P958" s="63"/>
      <c r="Q958" s="63"/>
      <c r="R958" s="63"/>
      <c r="S958" s="63"/>
      <c r="T958" s="63"/>
      <c r="U958" s="63"/>
      <c r="V958" s="63"/>
      <c r="W958" s="63"/>
    </row>
    <row r="959" spans="1:23" ht="27.9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row>
    <row r="960" spans="1:23" ht="27.95" customHeight="1">
      <c r="A960" s="63"/>
      <c r="B960" s="63"/>
      <c r="C960" s="63"/>
      <c r="D960" s="63"/>
      <c r="E960" s="63"/>
      <c r="F960" s="63"/>
      <c r="G960" s="63"/>
      <c r="H960" s="63"/>
      <c r="I960" s="63"/>
      <c r="J960" s="63"/>
      <c r="K960" s="63"/>
      <c r="L960" s="63"/>
      <c r="M960" s="63"/>
      <c r="N960" s="63"/>
      <c r="O960" s="63"/>
      <c r="P960" s="63"/>
      <c r="Q960" s="63"/>
      <c r="R960" s="63"/>
      <c r="S960" s="63"/>
      <c r="T960" s="63"/>
      <c r="U960" s="63"/>
      <c r="V960" s="63"/>
      <c r="W960" s="63"/>
    </row>
    <row r="961" spans="1:23" ht="27.9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row>
    <row r="962" spans="1:23" ht="27.95" customHeight="1">
      <c r="A962" s="63"/>
      <c r="B962" s="63"/>
      <c r="C962" s="63"/>
      <c r="D962" s="63"/>
      <c r="E962" s="63"/>
      <c r="F962" s="63"/>
      <c r="G962" s="63"/>
      <c r="H962" s="63"/>
      <c r="I962" s="63"/>
      <c r="J962" s="63"/>
      <c r="K962" s="63"/>
      <c r="L962" s="63"/>
      <c r="M962" s="63"/>
      <c r="N962" s="63"/>
      <c r="O962" s="63"/>
      <c r="P962" s="63"/>
      <c r="Q962" s="63"/>
      <c r="R962" s="63"/>
      <c r="S962" s="63"/>
      <c r="T962" s="63"/>
      <c r="U962" s="63"/>
      <c r="V962" s="63"/>
      <c r="W962" s="63"/>
    </row>
    <row r="963" spans="1:23" ht="27.9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row>
    <row r="964" spans="1:23" ht="27.95" customHeight="1">
      <c r="A964" s="63"/>
      <c r="B964" s="63"/>
      <c r="C964" s="63"/>
      <c r="D964" s="63"/>
      <c r="E964" s="63"/>
      <c r="F964" s="63"/>
      <c r="G964" s="63"/>
      <c r="H964" s="63"/>
      <c r="I964" s="63"/>
      <c r="J964" s="63"/>
      <c r="K964" s="63"/>
      <c r="L964" s="63"/>
      <c r="M964" s="63"/>
      <c r="N964" s="63"/>
      <c r="O964" s="63"/>
      <c r="P964" s="63"/>
      <c r="Q964" s="63"/>
      <c r="R964" s="63"/>
      <c r="S964" s="63"/>
      <c r="T964" s="63"/>
      <c r="U964" s="63"/>
      <c r="V964" s="63"/>
      <c r="W964" s="63"/>
    </row>
    <row r="965" spans="1:23" ht="27.9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row>
    <row r="966" spans="1:23" ht="27.95" customHeight="1">
      <c r="A966" s="63"/>
      <c r="B966" s="63"/>
      <c r="C966" s="63"/>
      <c r="D966" s="63"/>
      <c r="E966" s="63"/>
      <c r="F966" s="63"/>
      <c r="G966" s="63"/>
      <c r="H966" s="63"/>
      <c r="I966" s="63"/>
      <c r="J966" s="63"/>
      <c r="K966" s="63"/>
      <c r="L966" s="63"/>
      <c r="M966" s="63"/>
      <c r="N966" s="63"/>
      <c r="O966" s="63"/>
      <c r="P966" s="63"/>
      <c r="Q966" s="63"/>
      <c r="R966" s="63"/>
      <c r="S966" s="63"/>
      <c r="T966" s="63"/>
      <c r="U966" s="63"/>
      <c r="V966" s="63"/>
      <c r="W966" s="63"/>
    </row>
    <row r="967" spans="1:23" ht="27.9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row>
    <row r="968" spans="1:23" ht="27.95" customHeight="1">
      <c r="A968" s="63"/>
      <c r="B968" s="63"/>
      <c r="C968" s="63"/>
      <c r="D968" s="63"/>
      <c r="E968" s="63"/>
      <c r="F968" s="63"/>
      <c r="G968" s="63"/>
      <c r="H968" s="63"/>
      <c r="I968" s="63"/>
      <c r="J968" s="63"/>
      <c r="K968" s="63"/>
      <c r="L968" s="63"/>
      <c r="M968" s="63"/>
      <c r="N968" s="63"/>
      <c r="O968" s="63"/>
      <c r="P968" s="63"/>
      <c r="Q968" s="63"/>
      <c r="R968" s="63"/>
      <c r="S968" s="63"/>
      <c r="T968" s="63"/>
      <c r="U968" s="63"/>
      <c r="V968" s="63"/>
      <c r="W968" s="63"/>
    </row>
    <row r="969" spans="1:23" ht="27.9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row>
    <row r="970" spans="1:23" ht="27.95" customHeight="1">
      <c r="A970" s="63"/>
      <c r="B970" s="63"/>
      <c r="C970" s="63"/>
      <c r="D970" s="63"/>
      <c r="E970" s="63"/>
      <c r="F970" s="63"/>
      <c r="G970" s="63"/>
      <c r="H970" s="63"/>
      <c r="I970" s="63"/>
      <c r="J970" s="63"/>
      <c r="K970" s="63"/>
      <c r="L970" s="63"/>
      <c r="M970" s="63"/>
      <c r="N970" s="63"/>
      <c r="O970" s="63"/>
      <c r="P970" s="63"/>
      <c r="Q970" s="63"/>
      <c r="R970" s="63"/>
      <c r="S970" s="63"/>
      <c r="T970" s="63"/>
      <c r="U970" s="63"/>
      <c r="V970" s="63"/>
      <c r="W970" s="63"/>
    </row>
    <row r="971" spans="1:23" ht="27.9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row>
    <row r="972" spans="1:23" ht="27.95" customHeight="1">
      <c r="A972" s="63"/>
      <c r="B972" s="63"/>
      <c r="C972" s="63"/>
      <c r="D972" s="63"/>
      <c r="E972" s="63"/>
      <c r="F972" s="63"/>
      <c r="G972" s="63"/>
      <c r="H972" s="63"/>
      <c r="I972" s="63"/>
      <c r="J972" s="63"/>
      <c r="K972" s="63"/>
      <c r="L972" s="63"/>
      <c r="M972" s="63"/>
      <c r="N972" s="63"/>
      <c r="O972" s="63"/>
      <c r="P972" s="63"/>
      <c r="Q972" s="63"/>
      <c r="R972" s="63"/>
      <c r="S972" s="63"/>
      <c r="T972" s="63"/>
      <c r="U972" s="63"/>
      <c r="V972" s="63"/>
      <c r="W972" s="63"/>
    </row>
    <row r="973" spans="1:23" ht="27.9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row>
    <row r="974" spans="1:23" ht="27.95" customHeight="1">
      <c r="A974" s="63"/>
      <c r="B974" s="63"/>
      <c r="C974" s="63"/>
      <c r="D974" s="63"/>
      <c r="E974" s="63"/>
      <c r="F974" s="63"/>
      <c r="G974" s="63"/>
      <c r="H974" s="63"/>
      <c r="I974" s="63"/>
      <c r="J974" s="63"/>
      <c r="K974" s="63"/>
      <c r="L974" s="63"/>
      <c r="M974" s="63"/>
      <c r="N974" s="63"/>
      <c r="O974" s="63"/>
      <c r="P974" s="63"/>
      <c r="Q974" s="63"/>
      <c r="R974" s="63"/>
      <c r="S974" s="63"/>
      <c r="T974" s="63"/>
      <c r="U974" s="63"/>
      <c r="V974" s="63"/>
      <c r="W974" s="63"/>
    </row>
    <row r="975" spans="1:23" ht="27.9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row>
    <row r="976" spans="1:23" ht="27.95" customHeight="1">
      <c r="A976" s="63"/>
      <c r="B976" s="63"/>
      <c r="C976" s="63"/>
      <c r="D976" s="63"/>
      <c r="E976" s="63"/>
      <c r="F976" s="63"/>
      <c r="G976" s="63"/>
      <c r="H976" s="63"/>
      <c r="I976" s="63"/>
      <c r="J976" s="63"/>
      <c r="K976" s="63"/>
      <c r="L976" s="63"/>
      <c r="M976" s="63"/>
      <c r="N976" s="63"/>
      <c r="O976" s="63"/>
      <c r="P976" s="63"/>
      <c r="Q976" s="63"/>
      <c r="R976" s="63"/>
      <c r="S976" s="63"/>
      <c r="T976" s="63"/>
      <c r="U976" s="63"/>
      <c r="V976" s="63"/>
      <c r="W976" s="63"/>
    </row>
    <row r="977" spans="1:23" ht="27.9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row>
    <row r="978" spans="1:23" ht="27.95" customHeight="1">
      <c r="A978" s="63"/>
      <c r="B978" s="63"/>
      <c r="C978" s="63"/>
      <c r="D978" s="63"/>
      <c r="E978" s="63"/>
      <c r="F978" s="63"/>
      <c r="G978" s="63"/>
      <c r="H978" s="63"/>
      <c r="I978" s="63"/>
      <c r="J978" s="63"/>
      <c r="K978" s="63"/>
      <c r="L978" s="63"/>
      <c r="M978" s="63"/>
      <c r="N978" s="63"/>
      <c r="O978" s="63"/>
      <c r="P978" s="63"/>
      <c r="Q978" s="63"/>
      <c r="R978" s="63"/>
      <c r="S978" s="63"/>
      <c r="T978" s="63"/>
      <c r="U978" s="63"/>
      <c r="V978" s="63"/>
      <c r="W978" s="63"/>
    </row>
    <row r="979" spans="1:23" ht="27.9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row>
    <row r="980" spans="1:23" ht="27.95" customHeight="1">
      <c r="A980" s="63"/>
      <c r="B980" s="63"/>
      <c r="C980" s="63"/>
      <c r="D980" s="63"/>
      <c r="E980" s="63"/>
      <c r="F980" s="63"/>
      <c r="G980" s="63"/>
      <c r="H980" s="63"/>
      <c r="I980" s="63"/>
      <c r="J980" s="63"/>
      <c r="K980" s="63"/>
      <c r="L980" s="63"/>
      <c r="M980" s="63"/>
      <c r="N980" s="63"/>
      <c r="O980" s="63"/>
      <c r="P980" s="63"/>
      <c r="Q980" s="63"/>
      <c r="R980" s="63"/>
      <c r="S980" s="63"/>
      <c r="T980" s="63"/>
      <c r="U980" s="63"/>
      <c r="V980" s="63"/>
      <c r="W980" s="63"/>
    </row>
    <row r="981" spans="1:23" ht="27.9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row>
    <row r="982" spans="1:23" ht="27.95" customHeight="1">
      <c r="A982" s="63"/>
      <c r="B982" s="63"/>
      <c r="C982" s="63"/>
      <c r="D982" s="63"/>
      <c r="E982" s="63"/>
      <c r="F982" s="63"/>
      <c r="G982" s="63"/>
      <c r="H982" s="63"/>
      <c r="I982" s="63"/>
      <c r="J982" s="63"/>
      <c r="K982" s="63"/>
      <c r="L982" s="63"/>
      <c r="M982" s="63"/>
      <c r="N982" s="63"/>
      <c r="O982" s="63"/>
      <c r="P982" s="63"/>
      <c r="Q982" s="63"/>
      <c r="R982" s="63"/>
      <c r="S982" s="63"/>
      <c r="T982" s="63"/>
      <c r="U982" s="63"/>
      <c r="V982" s="63"/>
      <c r="W982" s="63"/>
    </row>
  </sheetData>
  <autoFilter ref="A1:W982" xr:uid="{00000000-0009-0000-0000-000001000000}"/>
  <customSheetViews>
    <customSheetView guid="{458CE12D-0B85-4832-9EF5-20AA995AC114}" filter="1" showAutoFilter="1">
      <pageMargins left="0.7" right="0.7" top="0.78740157499999996" bottom="0.78740157499999996" header="0.3" footer="0.3"/>
      <autoFilter ref="A1:AD50" xr:uid="{00000000-0000-0000-0000-000000000000}"/>
    </customSheetView>
  </customSheetViews>
  <hyperlinks>
    <hyperlink ref="J2" r:id="rId1" xr:uid="{00000000-0004-0000-0100-000000000000}"/>
    <hyperlink ref="A3" r:id="rId2" xr:uid="{00000000-0004-0000-0100-000001000000}"/>
    <hyperlink ref="J3" r:id="rId3" xr:uid="{00000000-0004-0000-0100-000002000000}"/>
    <hyperlink ref="A4" r:id="rId4" xr:uid="{00000000-0004-0000-0100-000003000000}"/>
    <hyperlink ref="J4" r:id="rId5" xr:uid="{00000000-0004-0000-0100-000004000000}"/>
    <hyperlink ref="A5" r:id="rId6" xr:uid="{00000000-0004-0000-0100-000005000000}"/>
    <hyperlink ref="J5" r:id="rId7" xr:uid="{00000000-0004-0000-0100-000006000000}"/>
    <hyperlink ref="A7" r:id="rId8" xr:uid="{00000000-0004-0000-0100-000007000000}"/>
    <hyperlink ref="J7" r:id="rId9" xr:uid="{00000000-0004-0000-0100-000008000000}"/>
    <hyperlink ref="A8" r:id="rId10" xr:uid="{00000000-0004-0000-0100-000009000000}"/>
    <hyperlink ref="J8" r:id="rId11" xr:uid="{00000000-0004-0000-0100-00000A000000}"/>
    <hyperlink ref="A9" r:id="rId12" xr:uid="{00000000-0004-0000-0100-00000B000000}"/>
    <hyperlink ref="J9" r:id="rId13" xr:uid="{00000000-0004-0000-0100-00000C000000}"/>
    <hyperlink ref="A10" r:id="rId14" xr:uid="{00000000-0004-0000-0100-00000D000000}"/>
    <hyperlink ref="J10" r:id="rId15" xr:uid="{00000000-0004-0000-0100-00000E000000}"/>
    <hyperlink ref="A11" r:id="rId16" xr:uid="{00000000-0004-0000-0100-00000F000000}"/>
    <hyperlink ref="J11" r:id="rId17" xr:uid="{00000000-0004-0000-0100-000010000000}"/>
    <hyperlink ref="A12" r:id="rId18" xr:uid="{00000000-0004-0000-0100-000011000000}"/>
    <hyperlink ref="A13" r:id="rId19" xr:uid="{00000000-0004-0000-0100-000012000000}"/>
    <hyperlink ref="J13" r:id="rId20" xr:uid="{00000000-0004-0000-0100-000013000000}"/>
    <hyperlink ref="A14" r:id="rId21" xr:uid="{00000000-0004-0000-0100-000014000000}"/>
    <hyperlink ref="J14" r:id="rId22" xr:uid="{00000000-0004-0000-0100-000015000000}"/>
    <hyperlink ref="A15" r:id="rId23" xr:uid="{00000000-0004-0000-0100-000016000000}"/>
    <hyperlink ref="J15" r:id="rId24" xr:uid="{00000000-0004-0000-0100-000017000000}"/>
    <hyperlink ref="J16" r:id="rId25" xr:uid="{00000000-0004-0000-0100-000018000000}"/>
    <hyperlink ref="K16" r:id="rId26" xr:uid="{00000000-0004-0000-0100-000019000000}"/>
    <hyperlink ref="K17" r:id="rId27" xr:uid="{00000000-0004-0000-0100-00001A000000}"/>
    <hyperlink ref="J18" r:id="rId28" xr:uid="{00000000-0004-0000-0100-00001B000000}"/>
    <hyperlink ref="K18" r:id="rId29" xr:uid="{00000000-0004-0000-0100-00001C000000}"/>
    <hyperlink ref="A19" r:id="rId30" xr:uid="{00000000-0004-0000-0100-00001D000000}"/>
    <hyperlink ref="J19" r:id="rId31" xr:uid="{00000000-0004-0000-0100-00001E000000}"/>
    <hyperlink ref="A20" r:id="rId32" xr:uid="{00000000-0004-0000-0100-00001F000000}"/>
    <hyperlink ref="J20" r:id="rId33" xr:uid="{00000000-0004-0000-0100-000020000000}"/>
    <hyperlink ref="A22" r:id="rId34" xr:uid="{00000000-0004-0000-0100-000021000000}"/>
    <hyperlink ref="J22" r:id="rId35" xr:uid="{00000000-0004-0000-0100-000022000000}"/>
    <hyperlink ref="A23" r:id="rId36" xr:uid="{00000000-0004-0000-0100-000023000000}"/>
    <hyperlink ref="J27" r:id="rId37" xr:uid="{00000000-0004-0000-0100-000024000000}"/>
    <hyperlink ref="J28" r:id="rId38" xr:uid="{00000000-0004-0000-0100-000025000000}"/>
    <hyperlink ref="A29" r:id="rId39" xr:uid="{00000000-0004-0000-0100-000026000000}"/>
    <hyperlink ref="J29" r:id="rId40" xr:uid="{00000000-0004-0000-0100-000027000000}"/>
    <hyperlink ref="J30" r:id="rId41" xr:uid="{00000000-0004-0000-0100-000028000000}"/>
    <hyperlink ref="K30" r:id="rId42" xr:uid="{00000000-0004-0000-0100-000029000000}"/>
    <hyperlink ref="A31" r:id="rId43" xr:uid="{00000000-0004-0000-0100-00002A000000}"/>
    <hyperlink ref="J32" r:id="rId44" xr:uid="{00000000-0004-0000-0100-00002B000000}"/>
    <hyperlink ref="K32" r:id="rId45" xr:uid="{00000000-0004-0000-0100-00002C000000}"/>
    <hyperlink ref="J33" r:id="rId46" xr:uid="{00000000-0004-0000-0100-00002D000000}"/>
    <hyperlink ref="K33" r:id="rId47" xr:uid="{00000000-0004-0000-0100-00002E000000}"/>
    <hyperlink ref="J34" r:id="rId48" xr:uid="{00000000-0004-0000-0100-00002F000000}"/>
    <hyperlink ref="J35" r:id="rId49" xr:uid="{00000000-0004-0000-0100-000030000000}"/>
    <hyperlink ref="A36" r:id="rId50" xr:uid="{00000000-0004-0000-0100-000031000000}"/>
    <hyperlink ref="K36" r:id="rId51" xr:uid="{00000000-0004-0000-0100-000032000000}"/>
    <hyperlink ref="J37" r:id="rId52" xr:uid="{00000000-0004-0000-0100-000033000000}"/>
    <hyperlink ref="A38" r:id="rId53" xr:uid="{00000000-0004-0000-0100-000034000000}"/>
    <hyperlink ref="J38" r:id="rId54" xr:uid="{00000000-0004-0000-0100-000035000000}"/>
    <hyperlink ref="A39" r:id="rId55" xr:uid="{00000000-0004-0000-0100-000036000000}"/>
    <hyperlink ref="J39" r:id="rId56" xr:uid="{00000000-0004-0000-0100-000037000000}"/>
    <hyperlink ref="A40" r:id="rId57" xr:uid="{00000000-0004-0000-0100-000038000000}"/>
    <hyperlink ref="J40" r:id="rId58" xr:uid="{00000000-0004-0000-0100-000039000000}"/>
    <hyperlink ref="A41" r:id="rId59" xr:uid="{00000000-0004-0000-0100-00003A000000}"/>
    <hyperlink ref="J41" r:id="rId60" xr:uid="{00000000-0004-0000-0100-00003B000000}"/>
    <hyperlink ref="A42" r:id="rId61" xr:uid="{00000000-0004-0000-0100-00003C000000}"/>
    <hyperlink ref="J42" r:id="rId62" xr:uid="{00000000-0004-0000-0100-00003D000000}"/>
    <hyperlink ref="A43" r:id="rId63" xr:uid="{00000000-0004-0000-0100-00003E000000}"/>
    <hyperlink ref="J43" r:id="rId64" xr:uid="{00000000-0004-0000-0100-00003F000000}"/>
    <hyperlink ref="A44" r:id="rId65" xr:uid="{00000000-0004-0000-0100-000040000000}"/>
    <hyperlink ref="J44" r:id="rId66" xr:uid="{00000000-0004-0000-0100-000041000000}"/>
    <hyperlink ref="A45" r:id="rId67" xr:uid="{00000000-0004-0000-0100-000042000000}"/>
    <hyperlink ref="A46" r:id="rId68" xr:uid="{00000000-0004-0000-0100-000043000000}"/>
    <hyperlink ref="K46" r:id="rId69" xr:uid="{00000000-0004-0000-0100-000044000000}"/>
    <hyperlink ref="A48" r:id="rId70" xr:uid="{00000000-0004-0000-0100-000045000000}"/>
    <hyperlink ref="K50" r:id="rId71" xr:uid="{00000000-0004-0000-0100-000046000000}"/>
    <hyperlink ref="J56" r:id="rId72" xr:uid="{00000000-0004-0000-0100-000047000000}"/>
    <hyperlink ref="K56" r:id="rId73" xr:uid="{00000000-0004-0000-0100-000048000000}"/>
    <hyperlink ref="J57" r:id="rId74" xr:uid="{00000000-0004-0000-0100-000049000000}"/>
    <hyperlink ref="J58" r:id="rId75" xr:uid="{00000000-0004-0000-0100-00004A000000}"/>
    <hyperlink ref="J59" r:id="rId76" xr:uid="{00000000-0004-0000-0100-00004B000000}"/>
    <hyperlink ref="J60" r:id="rId77" xr:uid="{00000000-0004-0000-0100-00004C000000}"/>
    <hyperlink ref="J61" r:id="rId78" xr:uid="{00000000-0004-0000-0100-00004D000000}"/>
    <hyperlink ref="J64" r:id="rId79" xr:uid="{00000000-0004-0000-0100-00004E000000}"/>
    <hyperlink ref="K64" r:id="rId80" xr:uid="{00000000-0004-0000-0100-00004F000000}"/>
    <hyperlink ref="J67" r:id="rId81" xr:uid="{00000000-0004-0000-0100-000050000000}"/>
    <hyperlink ref="J68" r:id="rId82" xr:uid="{00000000-0004-0000-0100-000051000000}"/>
    <hyperlink ref="A69" r:id="rId83" xr:uid="{00000000-0004-0000-0100-000052000000}"/>
    <hyperlink ref="J69" r:id="rId84" xr:uid="{00000000-0004-0000-0100-000053000000}"/>
    <hyperlink ref="J70" r:id="rId85" xr:uid="{00000000-0004-0000-0100-000054000000}"/>
    <hyperlink ref="A71" r:id="rId86" xr:uid="{00000000-0004-0000-0100-000055000000}"/>
    <hyperlink ref="K72" r:id="rId87" xr:uid="{00000000-0004-0000-0100-000056000000}"/>
    <hyperlink ref="A73" r:id="rId88" xr:uid="{00000000-0004-0000-0100-000057000000}"/>
    <hyperlink ref="J73" r:id="rId89" xr:uid="{00000000-0004-0000-0100-000058000000}"/>
    <hyperlink ref="A74" r:id="rId90" xr:uid="{00000000-0004-0000-0100-000059000000}"/>
    <hyperlink ref="J74" r:id="rId91" xr:uid="{00000000-0004-0000-0100-00005A000000}"/>
    <hyperlink ref="A75" r:id="rId92" xr:uid="{00000000-0004-0000-0100-00005B000000}"/>
    <hyperlink ref="K75" r:id="rId93" xr:uid="{00000000-0004-0000-0100-00005C000000}"/>
    <hyperlink ref="L75" r:id="rId94" xr:uid="{00000000-0004-0000-0100-00005D000000}"/>
    <hyperlink ref="J78" r:id="rId95" xr:uid="{00000000-0004-0000-0100-00005E000000}"/>
    <hyperlink ref="J83" r:id="rId96" xr:uid="{00000000-0004-0000-0100-00005F000000}"/>
    <hyperlink ref="J84" r:id="rId97" xr:uid="{00000000-0004-0000-0100-000060000000}"/>
    <hyperlink ref="A85" r:id="rId98" xr:uid="{00000000-0004-0000-0100-000061000000}"/>
    <hyperlink ref="J85" r:id="rId99" xr:uid="{00000000-0004-0000-0100-000062000000}"/>
    <hyperlink ref="J86" r:id="rId100" xr:uid="{00000000-0004-0000-0100-000063000000}"/>
    <hyperlink ref="J87" r:id="rId101" xr:uid="{00000000-0004-0000-0100-000064000000}"/>
    <hyperlink ref="A88" r:id="rId102" xr:uid="{00000000-0004-0000-0100-000065000000}"/>
    <hyperlink ref="A90" r:id="rId103" xr:uid="{00000000-0004-0000-0100-000066000000}"/>
    <hyperlink ref="J90" r:id="rId104" xr:uid="{00000000-0004-0000-0100-000067000000}"/>
    <hyperlink ref="K92" r:id="rId105" xr:uid="{00000000-0004-0000-0100-000068000000}"/>
    <hyperlink ref="A93" r:id="rId106" xr:uid="{00000000-0004-0000-0100-000069000000}"/>
    <hyperlink ref="K94" r:id="rId107" xr:uid="{00000000-0004-0000-0100-00006A000000}"/>
    <hyperlink ref="J96" r:id="rId108" location="!/toolbar/main" xr:uid="{00000000-0004-0000-0100-00006B000000}"/>
    <hyperlink ref="A98" r:id="rId109" xr:uid="{00000000-0004-0000-0100-00006C000000}"/>
    <hyperlink ref="J99" r:id="rId110" xr:uid="{00000000-0004-0000-0100-00006D000000}"/>
    <hyperlink ref="J100" r:id="rId111" xr:uid="{00000000-0004-0000-0100-00006E000000}"/>
    <hyperlink ref="A101" r:id="rId112" xr:uid="{00000000-0004-0000-0100-00006F000000}"/>
    <hyperlink ref="A102" r:id="rId113" xr:uid="{00000000-0004-0000-0100-000070000000}"/>
    <hyperlink ref="A103" r:id="rId114" xr:uid="{00000000-0004-0000-0100-000071000000}"/>
    <hyperlink ref="A109" r:id="rId115" xr:uid="{00000000-0004-0000-0100-000072000000}"/>
    <hyperlink ref="K109" r:id="rId116" xr:uid="{00000000-0004-0000-0100-000073000000}"/>
    <hyperlink ref="A111" r:id="rId117" xr:uid="{00000000-0004-0000-0100-000074000000}"/>
    <hyperlink ref="A112" r:id="rId118" xr:uid="{00000000-0004-0000-0100-000075000000}"/>
    <hyperlink ref="A113" r:id="rId119" xr:uid="{00000000-0004-0000-0100-000076000000}"/>
    <hyperlink ref="A114" r:id="rId120" xr:uid="{00000000-0004-0000-0100-000077000000}"/>
    <hyperlink ref="J114" r:id="rId121" xr:uid="{00000000-0004-0000-0100-000078000000}"/>
    <hyperlink ref="J115" r:id="rId122" xr:uid="{00000000-0004-0000-0100-000079000000}"/>
    <hyperlink ref="J116" r:id="rId123" xr:uid="{00000000-0004-0000-0100-00007A000000}"/>
    <hyperlink ref="A117" r:id="rId124" xr:uid="{00000000-0004-0000-0100-00007B000000}"/>
    <hyperlink ref="A118" r:id="rId125" xr:uid="{00000000-0004-0000-0100-00007C000000}"/>
    <hyperlink ref="J119" r:id="rId126" xr:uid="{00000000-0004-0000-0100-00007D000000}"/>
    <hyperlink ref="A120" r:id="rId127" xr:uid="{00000000-0004-0000-0100-00007E000000}"/>
    <hyperlink ref="A121" r:id="rId128" xr:uid="{00000000-0004-0000-0100-00007F000000}"/>
    <hyperlink ref="A122" r:id="rId129" xr:uid="{00000000-0004-0000-0100-000080000000}"/>
    <hyperlink ref="K122" r:id="rId130" xr:uid="{00000000-0004-0000-0100-000081000000}"/>
    <hyperlink ref="A123" r:id="rId131" xr:uid="{00000000-0004-0000-0100-000082000000}"/>
    <hyperlink ref="J123" r:id="rId132" xr:uid="{00000000-0004-0000-0100-000083000000}"/>
    <hyperlink ref="A124" r:id="rId133" xr:uid="{00000000-0004-0000-0100-000084000000}"/>
    <hyperlink ref="J124" r:id="rId134" xr:uid="{00000000-0004-0000-0100-000085000000}"/>
    <hyperlink ref="A125" r:id="rId135" xr:uid="{00000000-0004-0000-0100-000086000000}"/>
    <hyperlink ref="J125" r:id="rId136" xr:uid="{00000000-0004-0000-0100-000087000000}"/>
    <hyperlink ref="A126" r:id="rId137" xr:uid="{00000000-0004-0000-0100-000088000000}"/>
    <hyperlink ref="J126" r:id="rId138" xr:uid="{00000000-0004-0000-0100-000089000000}"/>
    <hyperlink ref="A127" r:id="rId139" xr:uid="{00000000-0004-0000-0100-00008A000000}"/>
    <hyperlink ref="J127" r:id="rId140" xr:uid="{00000000-0004-0000-0100-00008B000000}"/>
    <hyperlink ref="A128" r:id="rId141" xr:uid="{00000000-0004-0000-0100-00008C000000}"/>
    <hyperlink ref="J128" r:id="rId142" xr:uid="{00000000-0004-0000-0100-00008D000000}"/>
    <hyperlink ref="A129" r:id="rId143" xr:uid="{00000000-0004-0000-0100-00008E000000}"/>
    <hyperlink ref="J129" r:id="rId144" xr:uid="{00000000-0004-0000-0100-00008F000000}"/>
    <hyperlink ref="J130" r:id="rId145" xr:uid="{00000000-0004-0000-0100-000090000000}"/>
    <hyperlink ref="J131" r:id="rId146" xr:uid="{00000000-0004-0000-0100-000091000000}"/>
    <hyperlink ref="A132" r:id="rId147" xr:uid="{00000000-0004-0000-0100-000092000000}"/>
    <hyperlink ref="A133" r:id="rId148" xr:uid="{00000000-0004-0000-0100-000093000000}"/>
    <hyperlink ref="A134" r:id="rId149" xr:uid="{00000000-0004-0000-0100-000094000000}"/>
    <hyperlink ref="A136" r:id="rId150" xr:uid="{00000000-0004-0000-0100-000095000000}"/>
    <hyperlink ref="J138" r:id="rId151" xr:uid="{00000000-0004-0000-0100-000096000000}"/>
    <hyperlink ref="J139" r:id="rId152" xr:uid="{00000000-0004-0000-0100-000097000000}"/>
    <hyperlink ref="J140" r:id="rId153" xr:uid="{00000000-0004-0000-0100-000098000000}"/>
    <hyperlink ref="K140" r:id="rId154" xr:uid="{00000000-0004-0000-0100-000099000000}"/>
    <hyperlink ref="K143" r:id="rId155" xr:uid="{00000000-0004-0000-0100-00009A000000}"/>
    <hyperlink ref="A144" r:id="rId156" xr:uid="{00000000-0004-0000-0100-00009B000000}"/>
    <hyperlink ref="J144" r:id="rId157" xr:uid="{00000000-0004-0000-0100-00009C000000}"/>
    <hyperlink ref="A145" r:id="rId158" xr:uid="{00000000-0004-0000-0100-00009D000000}"/>
    <hyperlink ref="A146" r:id="rId159" xr:uid="{00000000-0004-0000-0100-00009E000000}"/>
    <hyperlink ref="A147" r:id="rId160" xr:uid="{00000000-0004-0000-0100-00009F000000}"/>
    <hyperlink ref="A148" r:id="rId161" xr:uid="{00000000-0004-0000-0100-0000A0000000}"/>
    <hyperlink ref="J148" r:id="rId162" xr:uid="{00000000-0004-0000-0100-0000A1000000}"/>
    <hyperlink ref="A151" r:id="rId163" xr:uid="{00000000-0004-0000-0100-0000A2000000}"/>
    <hyperlink ref="A152" r:id="rId164" xr:uid="{00000000-0004-0000-0100-0000A3000000}"/>
    <hyperlink ref="A153" r:id="rId165" xr:uid="{00000000-0004-0000-0100-0000A4000000}"/>
    <hyperlink ref="A156" r:id="rId166" xr:uid="{00000000-0004-0000-0100-0000A5000000}"/>
    <hyperlink ref="I158" r:id="rId167" xr:uid="{00000000-0004-0000-0100-0000A6000000}"/>
    <hyperlink ref="A160" r:id="rId168" xr:uid="{00000000-0004-0000-0100-0000A7000000}"/>
    <hyperlink ref="J160" r:id="rId169" xr:uid="{00000000-0004-0000-0100-0000A8000000}"/>
    <hyperlink ref="A161" r:id="rId170" xr:uid="{00000000-0004-0000-0100-0000A9000000}"/>
    <hyperlink ref="J161" r:id="rId171" xr:uid="{00000000-0004-0000-0100-0000AA000000}"/>
    <hyperlink ref="A162" r:id="rId172" xr:uid="{00000000-0004-0000-0100-0000AB000000}"/>
    <hyperlink ref="K162" r:id="rId173" xr:uid="{00000000-0004-0000-0100-0000AC000000}"/>
    <hyperlink ref="A163" r:id="rId174" xr:uid="{00000000-0004-0000-0100-0000AD000000}"/>
    <hyperlink ref="J163" r:id="rId175" xr:uid="{00000000-0004-0000-0100-0000AE000000}"/>
    <hyperlink ref="A165" r:id="rId176" xr:uid="{00000000-0004-0000-0100-0000AF000000}"/>
    <hyperlink ref="A166" r:id="rId177" xr:uid="{00000000-0004-0000-0100-0000B0000000}"/>
    <hyperlink ref="A167" r:id="rId178" xr:uid="{00000000-0004-0000-0100-0000B1000000}"/>
    <hyperlink ref="J168" r:id="rId179" xr:uid="{00000000-0004-0000-0100-0000B2000000}"/>
    <hyperlink ref="A169" r:id="rId180" xr:uid="{00000000-0004-0000-0100-0000B3000000}"/>
    <hyperlink ref="J170" r:id="rId181" xr:uid="{00000000-0004-0000-0100-0000B4000000}"/>
    <hyperlink ref="J171" r:id="rId182" xr:uid="{00000000-0004-0000-0100-0000B5000000}"/>
    <hyperlink ref="J172" r:id="rId183" xr:uid="{00000000-0004-0000-0100-0000B6000000}"/>
    <hyperlink ref="J173" r:id="rId184" xr:uid="{00000000-0004-0000-0100-0000B7000000}"/>
    <hyperlink ref="A174" r:id="rId185" xr:uid="{00000000-0004-0000-0100-0000B8000000}"/>
    <hyperlink ref="A175" r:id="rId186" xr:uid="{00000000-0004-0000-0100-0000B9000000}"/>
    <hyperlink ref="A177" r:id="rId187" xr:uid="{00000000-0004-0000-0100-0000BA000000}"/>
    <hyperlink ref="A178" r:id="rId188" xr:uid="{00000000-0004-0000-0100-0000BB000000}"/>
    <hyperlink ref="A179" r:id="rId189" xr:uid="{00000000-0004-0000-0100-0000BC000000}"/>
    <hyperlink ref="J180" r:id="rId190" xr:uid="{00000000-0004-0000-0100-0000BD000000}"/>
    <hyperlink ref="A181" r:id="rId191" xr:uid="{00000000-0004-0000-0100-0000BE000000}"/>
    <hyperlink ref="A182" r:id="rId192" xr:uid="{00000000-0004-0000-0100-0000BF000000}"/>
    <hyperlink ref="J182" r:id="rId193" xr:uid="{00000000-0004-0000-0100-0000C0000000}"/>
    <hyperlink ref="A183" r:id="rId194" xr:uid="{00000000-0004-0000-0100-0000C1000000}"/>
    <hyperlink ref="J183" r:id="rId195" xr:uid="{00000000-0004-0000-0100-0000C2000000}"/>
    <hyperlink ref="A184" r:id="rId196" xr:uid="{00000000-0004-0000-0100-0000C3000000}"/>
    <hyperlink ref="K184" r:id="rId197" xr:uid="{00000000-0004-0000-0100-0000C4000000}"/>
    <hyperlink ref="A185" r:id="rId198" xr:uid="{00000000-0004-0000-0100-0000C5000000}"/>
    <hyperlink ref="K185" r:id="rId199" xr:uid="{00000000-0004-0000-0100-0000C6000000}"/>
    <hyperlink ref="A186" r:id="rId200" xr:uid="{00000000-0004-0000-0100-0000C7000000}"/>
    <hyperlink ref="J187" r:id="rId201" xr:uid="{00000000-0004-0000-0100-0000C8000000}"/>
    <hyperlink ref="J188" r:id="rId202" xr:uid="{00000000-0004-0000-0100-0000C9000000}"/>
    <hyperlink ref="J189" r:id="rId203" xr:uid="{00000000-0004-0000-0100-0000CA000000}"/>
    <hyperlink ref="A191" r:id="rId204" xr:uid="{00000000-0004-0000-0100-0000CB000000}"/>
    <hyperlink ref="A192" r:id="rId205" xr:uid="{00000000-0004-0000-0100-0000CC000000}"/>
    <hyperlink ref="A193" r:id="rId206" xr:uid="{00000000-0004-0000-0100-0000CD000000}"/>
    <hyperlink ref="J194" r:id="rId207" xr:uid="{00000000-0004-0000-0100-0000CE000000}"/>
    <hyperlink ref="K194" r:id="rId208" xr:uid="{00000000-0004-0000-0100-0000CF000000}"/>
    <hyperlink ref="J195" r:id="rId209" xr:uid="{00000000-0004-0000-0100-0000D0000000}"/>
    <hyperlink ref="A196" r:id="rId210" xr:uid="{00000000-0004-0000-0100-0000D1000000}"/>
    <hyperlink ref="A197" r:id="rId211" xr:uid="{00000000-0004-0000-0100-0000D2000000}"/>
    <hyperlink ref="A198" r:id="rId212" xr:uid="{00000000-0004-0000-0100-0000D3000000}"/>
    <hyperlink ref="K198" r:id="rId213" xr:uid="{00000000-0004-0000-0100-0000D4000000}"/>
    <hyperlink ref="A199" r:id="rId214" xr:uid="{00000000-0004-0000-0100-0000D5000000}"/>
    <hyperlink ref="K199" r:id="rId215" xr:uid="{00000000-0004-0000-0100-0000D6000000}"/>
    <hyperlink ref="A200" r:id="rId216" xr:uid="{00000000-0004-0000-0100-0000D7000000}"/>
    <hyperlink ref="A201" r:id="rId217" xr:uid="{00000000-0004-0000-0100-0000D8000000}"/>
    <hyperlink ref="J201" r:id="rId218" xr:uid="{00000000-0004-0000-0100-0000D9000000}"/>
    <hyperlink ref="K201" r:id="rId219" xr:uid="{00000000-0004-0000-0100-0000DA000000}"/>
    <hyperlink ref="A202" r:id="rId220" xr:uid="{00000000-0004-0000-0100-0000DB000000}"/>
    <hyperlink ref="A203" r:id="rId221" xr:uid="{00000000-0004-0000-0100-0000DC000000}"/>
    <hyperlink ref="A204" r:id="rId222" xr:uid="{00000000-0004-0000-0100-0000DD000000}"/>
    <hyperlink ref="A205" r:id="rId223" xr:uid="{00000000-0004-0000-0100-0000DE000000}"/>
    <hyperlink ref="A206" r:id="rId224" xr:uid="{00000000-0004-0000-0100-0000DF000000}"/>
    <hyperlink ref="A208" r:id="rId225" xr:uid="{00000000-0004-0000-0100-0000E0000000}"/>
    <hyperlink ref="A209" r:id="rId226" xr:uid="{00000000-0004-0000-0100-0000E1000000}"/>
    <hyperlink ref="A210" r:id="rId227" xr:uid="{00000000-0004-0000-0100-0000E2000000}"/>
    <hyperlink ref="A212" r:id="rId228" xr:uid="{00000000-0004-0000-0100-0000E3000000}"/>
    <hyperlink ref="A213" r:id="rId229" xr:uid="{00000000-0004-0000-0100-0000E4000000}"/>
    <hyperlink ref="J213" r:id="rId230" xr:uid="{00000000-0004-0000-0100-0000E5000000}"/>
    <hyperlink ref="A214" r:id="rId231" xr:uid="{00000000-0004-0000-0100-0000E6000000}"/>
    <hyperlink ref="A216" r:id="rId232" xr:uid="{00000000-0004-0000-0100-0000E7000000}"/>
    <hyperlink ref="A217" r:id="rId233" xr:uid="{00000000-0004-0000-0100-0000E8000000}"/>
    <hyperlink ref="A218" r:id="rId234" xr:uid="{00000000-0004-0000-0100-0000E9000000}"/>
    <hyperlink ref="K218" r:id="rId235" xr:uid="{00000000-0004-0000-0100-0000EA000000}"/>
    <hyperlink ref="A219" r:id="rId236" xr:uid="{00000000-0004-0000-0100-0000EB000000}"/>
    <hyperlink ref="A220" r:id="rId237" xr:uid="{00000000-0004-0000-0100-0000EC000000}"/>
    <hyperlink ref="J221" r:id="rId238" xr:uid="{00000000-0004-0000-0100-0000ED000000}"/>
    <hyperlink ref="J222" r:id="rId239" xr:uid="{00000000-0004-0000-0100-0000EE000000}"/>
    <hyperlink ref="A223" r:id="rId240" xr:uid="{00000000-0004-0000-0100-0000EF000000}"/>
    <hyperlink ref="K223" r:id="rId241" xr:uid="{00000000-0004-0000-0100-0000F0000000}"/>
    <hyperlink ref="A224" r:id="rId242" xr:uid="{00000000-0004-0000-0100-0000F1000000}"/>
    <hyperlink ref="A225" r:id="rId243" xr:uid="{00000000-0004-0000-0100-0000F2000000}"/>
    <hyperlink ref="A226" r:id="rId244" xr:uid="{00000000-0004-0000-0100-0000F3000000}"/>
    <hyperlink ref="A227" r:id="rId245" xr:uid="{00000000-0004-0000-0100-0000F4000000}"/>
    <hyperlink ref="A228" r:id="rId246" xr:uid="{00000000-0004-0000-0100-0000F5000000}"/>
    <hyperlink ref="A229" r:id="rId247" xr:uid="{00000000-0004-0000-0100-0000F6000000}"/>
    <hyperlink ref="K229" r:id="rId248" xr:uid="{00000000-0004-0000-0100-0000F7000000}"/>
    <hyperlink ref="A230" r:id="rId249" xr:uid="{00000000-0004-0000-0100-0000F8000000}"/>
    <hyperlink ref="A231" r:id="rId250" xr:uid="{00000000-0004-0000-0100-0000F9000000}"/>
    <hyperlink ref="A233" r:id="rId251" xr:uid="{00000000-0004-0000-0100-0000FA000000}"/>
    <hyperlink ref="A234" r:id="rId252" xr:uid="{00000000-0004-0000-0100-0000FB000000}"/>
    <hyperlink ref="J234" r:id="rId253" xr:uid="{00000000-0004-0000-0100-0000FC000000}"/>
    <hyperlink ref="A235" r:id="rId254" xr:uid="{00000000-0004-0000-0100-0000FD000000}"/>
    <hyperlink ref="A236" r:id="rId255" xr:uid="{00000000-0004-0000-0100-0000FE000000}"/>
    <hyperlink ref="A237" r:id="rId256" xr:uid="{00000000-0004-0000-0100-0000FF000000}"/>
    <hyperlink ref="A238" r:id="rId257" xr:uid="{00000000-0004-0000-0100-000000010000}"/>
    <hyperlink ref="J240" r:id="rId258" xr:uid="{00000000-0004-0000-0100-000001010000}"/>
    <hyperlink ref="K240" r:id="rId259" xr:uid="{00000000-0004-0000-0100-000002010000}"/>
    <hyperlink ref="I245" r:id="rId260" xr:uid="{00000000-0004-0000-0100-000003010000}"/>
    <hyperlink ref="K252" r:id="rId261" xr:uid="{00000000-0004-0000-0100-000004010000}"/>
    <hyperlink ref="K253" r:id="rId262" xr:uid="{00000000-0004-0000-0100-000005010000}"/>
    <hyperlink ref="J255" r:id="rId263" xr:uid="{00000000-0004-0000-0100-000006010000}"/>
    <hyperlink ref="A257" r:id="rId264" xr:uid="{00000000-0004-0000-0100-000007010000}"/>
    <hyperlink ref="J258" r:id="rId265" xr:uid="{00000000-0004-0000-0100-000008010000}"/>
    <hyperlink ref="A259" r:id="rId266" xr:uid="{00000000-0004-0000-0100-000009010000}"/>
    <hyperlink ref="K262" r:id="rId267" xr:uid="{00000000-0004-0000-0100-00000A010000}"/>
    <hyperlink ref="J265" r:id="rId268" xr:uid="{00000000-0004-0000-0100-00000B010000}"/>
    <hyperlink ref="J266" r:id="rId269" xr:uid="{00000000-0004-0000-0100-00000C010000}"/>
    <hyperlink ref="J267" r:id="rId270" xr:uid="{00000000-0004-0000-0100-00000D010000}"/>
    <hyperlink ref="J268" r:id="rId271" xr:uid="{00000000-0004-0000-0100-00000E010000}"/>
    <hyperlink ref="J269" r:id="rId272" xr:uid="{00000000-0004-0000-0100-00000F010000}"/>
    <hyperlink ref="J270" r:id="rId273" xr:uid="{00000000-0004-0000-0100-000010010000}"/>
    <hyperlink ref="J271" r:id="rId274" xr:uid="{00000000-0004-0000-0100-000011010000}"/>
    <hyperlink ref="J272" r:id="rId275" xr:uid="{00000000-0004-0000-0100-000012010000}"/>
    <hyperlink ref="J273" r:id="rId276" xr:uid="{00000000-0004-0000-0100-000013010000}"/>
    <hyperlink ref="J274" r:id="rId277" xr:uid="{00000000-0004-0000-0100-000014010000}"/>
    <hyperlink ref="J279" r:id="rId278" xr:uid="{00000000-0004-0000-0100-000015010000}"/>
    <hyperlink ref="K279" r:id="rId279" xr:uid="{00000000-0004-0000-0100-000016010000}"/>
    <hyperlink ref="J285" r:id="rId280" xr:uid="{00000000-0004-0000-0100-000017010000}"/>
    <hyperlink ref="J286" r:id="rId281" xr:uid="{00000000-0004-0000-0100-000018010000}"/>
    <hyperlink ref="J287" r:id="rId282" xr:uid="{00000000-0004-0000-0100-000019010000}"/>
    <hyperlink ref="J288" r:id="rId283" xr:uid="{00000000-0004-0000-0100-00001A010000}"/>
    <hyperlink ref="J289" r:id="rId284" xr:uid="{00000000-0004-0000-0100-00001B010000}"/>
    <hyperlink ref="J290" r:id="rId285" xr:uid="{00000000-0004-0000-0100-00001C010000}"/>
    <hyperlink ref="K290" r:id="rId286" xr:uid="{00000000-0004-0000-0100-00001D010000}"/>
    <hyperlink ref="J291" r:id="rId287" xr:uid="{00000000-0004-0000-0100-00001E010000}"/>
    <hyperlink ref="J292" r:id="rId288" xr:uid="{00000000-0004-0000-0100-00001F010000}"/>
    <hyperlink ref="J293" r:id="rId289" xr:uid="{00000000-0004-0000-0100-000020010000}"/>
    <hyperlink ref="J294" r:id="rId290" xr:uid="{00000000-0004-0000-0100-000021010000}"/>
    <hyperlink ref="J295" r:id="rId291" xr:uid="{00000000-0004-0000-0100-000022010000}"/>
    <hyperlink ref="J296" r:id="rId292" xr:uid="{00000000-0004-0000-0100-000023010000}"/>
    <hyperlink ref="K296" r:id="rId293" xr:uid="{00000000-0004-0000-0100-000024010000}"/>
    <hyperlink ref="J297" r:id="rId294" xr:uid="{00000000-0004-0000-0100-000025010000}"/>
    <hyperlink ref="J298" r:id="rId295" xr:uid="{00000000-0004-0000-0100-000026010000}"/>
    <hyperlink ref="J299" r:id="rId296" xr:uid="{00000000-0004-0000-0100-000027010000}"/>
    <hyperlink ref="J300" r:id="rId297" xr:uid="{00000000-0004-0000-0100-000028010000}"/>
    <hyperlink ref="J301" r:id="rId298" xr:uid="{00000000-0004-0000-0100-000029010000}"/>
    <hyperlink ref="J302" r:id="rId299" xr:uid="{00000000-0004-0000-0100-00002A010000}"/>
    <hyperlink ref="J303" r:id="rId300" xr:uid="{00000000-0004-0000-0100-00002B010000}"/>
    <hyperlink ref="J304" r:id="rId301" xr:uid="{00000000-0004-0000-0100-00002C010000}"/>
    <hyperlink ref="J305" r:id="rId302" xr:uid="{00000000-0004-0000-0100-00002D010000}"/>
    <hyperlink ref="J306" r:id="rId303" xr:uid="{00000000-0004-0000-0100-00002E010000}"/>
    <hyperlink ref="J307" r:id="rId304" xr:uid="{00000000-0004-0000-0100-00002F010000}"/>
    <hyperlink ref="J308" r:id="rId305" xr:uid="{00000000-0004-0000-0100-000030010000}"/>
    <hyperlink ref="J309" r:id="rId306" xr:uid="{00000000-0004-0000-0100-000031010000}"/>
    <hyperlink ref="J311" r:id="rId307" xr:uid="{00000000-0004-0000-0100-000032010000}"/>
    <hyperlink ref="J313" r:id="rId308" xr:uid="{00000000-0004-0000-0100-000033010000}"/>
    <hyperlink ref="J314" r:id="rId309" xr:uid="{00000000-0004-0000-0100-000034010000}"/>
    <hyperlink ref="J315" r:id="rId310" xr:uid="{00000000-0004-0000-0100-000035010000}"/>
    <hyperlink ref="J316" r:id="rId311" xr:uid="{00000000-0004-0000-0100-000036010000}"/>
    <hyperlink ref="J317" r:id="rId312" xr:uid="{00000000-0004-0000-0100-000037010000}"/>
    <hyperlink ref="J318" r:id="rId313" xr:uid="{00000000-0004-0000-0100-000038010000}"/>
    <hyperlink ref="J320" r:id="rId314" xr:uid="{00000000-0004-0000-0100-000039010000}"/>
  </hyperlinks>
  <pageMargins left="0.75" right="0.75" top="1" bottom="1" header="0.5" footer="0.5"/>
  <pageSetup paperSize="9" orientation="portrait" horizontalDpi="4294967292" verticalDpi="4294967292"/>
  <drawing r:id="rId315"/>
  <legacyDrawing r:id="rId31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825"/>
  <sheetViews>
    <sheetView workbookViewId="0">
      <pane xSplit="1" ySplit="1" topLeftCell="B2" activePane="bottomRight" state="frozen"/>
      <selection pane="topRight" activeCell="B1" sqref="B1"/>
      <selection pane="bottomLeft" activeCell="A2" sqref="A2"/>
      <selection pane="bottomRight" activeCell="D10" sqref="D10"/>
    </sheetView>
  </sheetViews>
  <sheetFormatPr baseColWidth="10" defaultColWidth="23.7109375" defaultRowHeight="27.95" customHeight="1"/>
  <cols>
    <col min="1" max="1" width="47.140625" style="56" customWidth="1"/>
    <col min="2" max="2" width="23.7109375" style="56"/>
    <col min="3" max="3" width="47.140625" style="56" customWidth="1"/>
    <col min="4" max="8" width="23.7109375" style="56"/>
    <col min="9" max="9" width="47.140625" style="56" customWidth="1"/>
    <col min="10" max="16384" width="23.7109375" style="56"/>
  </cols>
  <sheetData>
    <row r="1" spans="1:23" s="101" customFormat="1" ht="27.95" customHeight="1">
      <c r="A1" s="100" t="s">
        <v>198</v>
      </c>
      <c r="B1" s="100" t="s">
        <v>0</v>
      </c>
      <c r="C1" s="100" t="s">
        <v>1</v>
      </c>
      <c r="D1" s="100" t="s">
        <v>2</v>
      </c>
      <c r="E1" s="100" t="s">
        <v>3</v>
      </c>
      <c r="F1" s="100" t="s">
        <v>4</v>
      </c>
      <c r="G1" s="100" t="s">
        <v>1186</v>
      </c>
      <c r="H1" s="100" t="s">
        <v>6</v>
      </c>
      <c r="I1" s="100" t="s">
        <v>7</v>
      </c>
      <c r="J1" s="100" t="s">
        <v>8</v>
      </c>
      <c r="K1" s="100" t="s">
        <v>9</v>
      </c>
      <c r="L1" s="100"/>
      <c r="M1" s="100"/>
      <c r="N1" s="100"/>
      <c r="O1" s="100"/>
      <c r="P1" s="100"/>
      <c r="Q1" s="100"/>
      <c r="R1" s="100"/>
      <c r="S1" s="100"/>
      <c r="T1" s="100"/>
      <c r="U1" s="100"/>
      <c r="V1" s="100"/>
      <c r="W1" s="100"/>
    </row>
    <row r="2" spans="1:23" customFormat="1" ht="27.95" customHeight="1">
      <c r="A2" s="8" t="str">
        <f>HYPERLINK(" http://localizingthesdgs.org","LOCAL 2030: Localizing SDG")</f>
        <v>LOCAL 2030: Localizing SDG</v>
      </c>
      <c r="B2" s="9" t="s">
        <v>10</v>
      </c>
      <c r="C2" s="9" t="s">
        <v>11</v>
      </c>
      <c r="D2" s="9" t="s">
        <v>12</v>
      </c>
      <c r="E2" s="9" t="s">
        <v>13</v>
      </c>
      <c r="F2" s="9" t="s">
        <v>14</v>
      </c>
      <c r="G2" s="9" t="s">
        <v>15</v>
      </c>
      <c r="H2" s="9"/>
      <c r="I2" s="10"/>
      <c r="J2" s="12" t="s">
        <v>16</v>
      </c>
      <c r="K2" s="11"/>
      <c r="L2" s="11"/>
      <c r="M2" s="11"/>
      <c r="N2" s="11"/>
      <c r="O2" s="11"/>
      <c r="P2" s="11"/>
      <c r="Q2" s="11"/>
      <c r="R2" s="11"/>
      <c r="S2" s="11"/>
      <c r="T2" s="11"/>
      <c r="U2" s="11"/>
      <c r="V2" s="11"/>
      <c r="W2" s="11"/>
    </row>
    <row r="3" spans="1:23" ht="27.95" customHeight="1">
      <c r="A3" s="90" t="s">
        <v>18</v>
      </c>
      <c r="B3" s="91" t="s">
        <v>200</v>
      </c>
      <c r="C3" s="91" t="s">
        <v>39</v>
      </c>
      <c r="D3" s="91" t="s">
        <v>401</v>
      </c>
      <c r="E3" s="91" t="s">
        <v>40</v>
      </c>
      <c r="F3" s="91" t="s">
        <v>14</v>
      </c>
      <c r="G3" s="91" t="s">
        <v>41</v>
      </c>
      <c r="H3" s="91"/>
      <c r="I3" s="92" t="s">
        <v>43</v>
      </c>
      <c r="J3" s="95" t="s">
        <v>47</v>
      </c>
      <c r="K3" s="92"/>
      <c r="L3" s="92"/>
      <c r="M3" s="92"/>
      <c r="N3" s="92"/>
      <c r="O3" s="92"/>
      <c r="P3" s="92"/>
      <c r="Q3" s="92"/>
      <c r="R3" s="92"/>
      <c r="S3" s="92"/>
      <c r="T3" s="92"/>
      <c r="U3" s="92"/>
      <c r="V3" s="92"/>
      <c r="W3" s="92"/>
    </row>
    <row r="4" spans="1:23" ht="27.95" customHeight="1">
      <c r="A4" s="61" t="s">
        <v>58</v>
      </c>
      <c r="B4" s="62" t="s">
        <v>37</v>
      </c>
      <c r="C4" s="62" t="s">
        <v>60</v>
      </c>
      <c r="D4" s="62" t="s">
        <v>12</v>
      </c>
      <c r="E4" s="62" t="s">
        <v>40</v>
      </c>
      <c r="F4" s="62"/>
      <c r="G4" s="62" t="s">
        <v>61</v>
      </c>
      <c r="H4" s="62"/>
      <c r="I4" s="62" t="s">
        <v>62</v>
      </c>
      <c r="J4" s="70" t="s">
        <v>63</v>
      </c>
      <c r="K4" s="63"/>
      <c r="L4" s="63"/>
      <c r="M4" s="63"/>
      <c r="N4" s="63"/>
      <c r="O4" s="63"/>
      <c r="P4" s="63"/>
      <c r="Q4" s="63"/>
      <c r="R4" s="63"/>
      <c r="S4" s="63"/>
      <c r="T4" s="63"/>
      <c r="U4" s="63"/>
      <c r="V4" s="63"/>
      <c r="W4" s="63"/>
    </row>
    <row r="5" spans="1:23" ht="27.95" customHeight="1">
      <c r="A5" s="90" t="s">
        <v>64</v>
      </c>
      <c r="B5" s="91" t="s">
        <v>28</v>
      </c>
      <c r="C5" s="92" t="s">
        <v>66</v>
      </c>
      <c r="D5" s="91" t="s">
        <v>401</v>
      </c>
      <c r="E5" s="91" t="s">
        <v>40</v>
      </c>
      <c r="F5" s="92" t="s">
        <v>14</v>
      </c>
      <c r="G5" s="91" t="s">
        <v>67</v>
      </c>
      <c r="H5" s="92"/>
      <c r="I5" s="91" t="s">
        <v>68</v>
      </c>
      <c r="J5" s="90" t="s">
        <v>69</v>
      </c>
      <c r="K5" s="92"/>
      <c r="L5" s="92"/>
      <c r="M5" s="92"/>
      <c r="N5" s="92"/>
      <c r="O5" s="92"/>
      <c r="P5" s="92"/>
      <c r="Q5" s="92"/>
      <c r="R5" s="92"/>
      <c r="S5" s="92"/>
      <c r="T5" s="92"/>
      <c r="U5" s="92"/>
      <c r="V5" s="92"/>
      <c r="W5" s="92"/>
    </row>
    <row r="6" spans="1:23" ht="27.95" customHeight="1">
      <c r="A6" s="61" t="str">
        <f>HYPERLINK("https://www.old.metropolis.org/sites/default/files/media_root/publications/issue_paper_vol_2_metropolises_addressing_global_agendas_v2.pdf","Metropolis Adressing the Global Agendas ")</f>
        <v xml:space="preserve">Metropolis Adressing the Global Agendas </v>
      </c>
      <c r="B6" s="62" t="s">
        <v>52</v>
      </c>
      <c r="C6" s="63" t="s">
        <v>70</v>
      </c>
      <c r="D6" s="63" t="s">
        <v>71</v>
      </c>
      <c r="E6" s="62" t="s">
        <v>40</v>
      </c>
      <c r="F6" s="63" t="s">
        <v>72</v>
      </c>
      <c r="G6" s="62" t="s">
        <v>61</v>
      </c>
      <c r="H6" s="63"/>
      <c r="I6" s="65"/>
      <c r="J6" s="61"/>
      <c r="K6" s="63"/>
      <c r="L6" s="63"/>
      <c r="M6" s="63"/>
      <c r="N6" s="63"/>
      <c r="O6" s="63"/>
      <c r="P6" s="63"/>
      <c r="Q6" s="63"/>
      <c r="R6" s="63"/>
      <c r="S6" s="63"/>
      <c r="T6" s="63"/>
      <c r="U6" s="63"/>
      <c r="V6" s="63"/>
      <c r="W6" s="63"/>
    </row>
    <row r="7" spans="1:23" ht="27.95" customHeight="1">
      <c r="A7" s="90" t="s">
        <v>73</v>
      </c>
      <c r="B7" s="92" t="s">
        <v>1188</v>
      </c>
      <c r="C7" s="91" t="s">
        <v>75</v>
      </c>
      <c r="D7" s="91" t="s">
        <v>401</v>
      </c>
      <c r="E7" s="91" t="s">
        <v>40</v>
      </c>
      <c r="F7" s="92" t="s">
        <v>76</v>
      </c>
      <c r="G7" s="91" t="s">
        <v>77</v>
      </c>
      <c r="H7" s="92" t="s">
        <v>42</v>
      </c>
      <c r="I7" s="92" t="s">
        <v>78</v>
      </c>
      <c r="J7" s="95" t="s">
        <v>79</v>
      </c>
      <c r="K7" s="92" t="s">
        <v>80</v>
      </c>
      <c r="L7" s="92"/>
      <c r="M7" s="92"/>
      <c r="N7" s="92"/>
      <c r="O7" s="92"/>
      <c r="P7" s="92"/>
      <c r="Q7" s="92"/>
      <c r="R7" s="92"/>
      <c r="S7" s="92"/>
      <c r="T7" s="92"/>
      <c r="U7" s="92"/>
      <c r="V7" s="92"/>
      <c r="W7" s="92"/>
    </row>
    <row r="8" spans="1:23" ht="27.95" customHeight="1">
      <c r="A8" s="61" t="s">
        <v>81</v>
      </c>
      <c r="B8" s="62" t="s">
        <v>38</v>
      </c>
      <c r="C8" s="62" t="s">
        <v>82</v>
      </c>
      <c r="D8" s="63" t="s">
        <v>83</v>
      </c>
      <c r="E8" s="62" t="s">
        <v>40</v>
      </c>
      <c r="F8" s="63" t="s">
        <v>14</v>
      </c>
      <c r="G8" s="62" t="s">
        <v>61</v>
      </c>
      <c r="H8" s="63"/>
      <c r="I8" s="63" t="s">
        <v>84</v>
      </c>
      <c r="J8" s="61" t="s">
        <v>85</v>
      </c>
      <c r="K8" s="63"/>
      <c r="L8" s="63"/>
      <c r="M8" s="63"/>
      <c r="N8" s="63"/>
      <c r="O8" s="63"/>
      <c r="P8" s="63"/>
      <c r="Q8" s="63"/>
      <c r="R8" s="63"/>
      <c r="S8" s="63"/>
      <c r="T8" s="63"/>
      <c r="U8" s="63"/>
      <c r="V8" s="63"/>
      <c r="W8" s="63"/>
    </row>
    <row r="9" spans="1:23" ht="27.95" customHeight="1">
      <c r="A9" s="90" t="s">
        <v>86</v>
      </c>
      <c r="B9" s="91" t="s">
        <v>38</v>
      </c>
      <c r="C9" s="92" t="s">
        <v>87</v>
      </c>
      <c r="D9" s="92" t="s">
        <v>12</v>
      </c>
      <c r="E9" s="91" t="s">
        <v>40</v>
      </c>
      <c r="F9" s="92"/>
      <c r="G9" s="91" t="s">
        <v>61</v>
      </c>
      <c r="H9" s="92"/>
      <c r="I9" s="91" t="s">
        <v>88</v>
      </c>
      <c r="J9" s="90" t="s">
        <v>85</v>
      </c>
      <c r="K9" s="92"/>
      <c r="L9" s="92"/>
      <c r="M9" s="92"/>
      <c r="N9" s="92"/>
      <c r="O9" s="92"/>
      <c r="P9" s="92"/>
      <c r="Q9" s="92"/>
      <c r="R9" s="92"/>
      <c r="S9" s="92"/>
      <c r="T9" s="92"/>
      <c r="U9" s="92"/>
      <c r="V9" s="92"/>
      <c r="W9" s="92"/>
    </row>
    <row r="10" spans="1:23" ht="27.95" customHeight="1">
      <c r="A10" s="61" t="s">
        <v>89</v>
      </c>
      <c r="B10" s="63" t="s">
        <v>32</v>
      </c>
      <c r="C10" s="63" t="s">
        <v>90</v>
      </c>
      <c r="D10" s="63" t="s">
        <v>91</v>
      </c>
      <c r="E10" s="62" t="s">
        <v>40</v>
      </c>
      <c r="F10" s="63" t="s">
        <v>92</v>
      </c>
      <c r="G10" s="82" t="s">
        <v>93</v>
      </c>
      <c r="H10" s="63" t="s">
        <v>94</v>
      </c>
      <c r="I10" s="63" t="s">
        <v>95</v>
      </c>
      <c r="J10" s="61" t="s">
        <v>96</v>
      </c>
      <c r="K10" s="63"/>
      <c r="L10" s="63"/>
      <c r="M10" s="63"/>
      <c r="N10" s="63"/>
      <c r="O10" s="63"/>
      <c r="P10" s="63"/>
      <c r="Q10" s="63"/>
      <c r="R10" s="63"/>
      <c r="S10" s="63"/>
      <c r="T10" s="63"/>
      <c r="U10" s="63"/>
      <c r="V10" s="63"/>
      <c r="W10" s="63"/>
    </row>
    <row r="11" spans="1:23" ht="27.95" customHeight="1">
      <c r="A11" s="90" t="s">
        <v>97</v>
      </c>
      <c r="B11" s="92" t="s">
        <v>1188</v>
      </c>
      <c r="C11" s="91" t="s">
        <v>98</v>
      </c>
      <c r="D11" s="91" t="s">
        <v>401</v>
      </c>
      <c r="E11" s="91" t="s">
        <v>40</v>
      </c>
      <c r="F11" s="92" t="s">
        <v>99</v>
      </c>
      <c r="G11" s="91" t="s">
        <v>100</v>
      </c>
      <c r="H11" s="92" t="s">
        <v>101</v>
      </c>
      <c r="I11" s="92" t="s">
        <v>102</v>
      </c>
      <c r="J11" s="90" t="s">
        <v>103</v>
      </c>
      <c r="K11" s="92"/>
      <c r="L11" s="92"/>
      <c r="M11" s="92"/>
      <c r="N11" s="92"/>
      <c r="O11" s="92"/>
      <c r="P11" s="92"/>
      <c r="Q11" s="92"/>
      <c r="R11" s="92"/>
      <c r="S11" s="92"/>
      <c r="T11" s="92"/>
      <c r="U11" s="92"/>
      <c r="V11" s="92"/>
      <c r="W11" s="92"/>
    </row>
    <row r="12" spans="1:23" ht="27.95" customHeight="1">
      <c r="A12" s="61" t="s">
        <v>104</v>
      </c>
      <c r="B12" s="63" t="s">
        <v>1189</v>
      </c>
      <c r="C12" s="62" t="s">
        <v>105</v>
      </c>
      <c r="D12" s="62" t="s">
        <v>12</v>
      </c>
      <c r="E12" s="62" t="s">
        <v>40</v>
      </c>
      <c r="F12" s="63" t="s">
        <v>24</v>
      </c>
      <c r="G12" s="62" t="s">
        <v>106</v>
      </c>
      <c r="H12" s="63" t="s">
        <v>101</v>
      </c>
      <c r="I12" s="62" t="s">
        <v>107</v>
      </c>
      <c r="J12" s="62" t="s">
        <v>108</v>
      </c>
      <c r="K12" s="63"/>
      <c r="L12" s="63"/>
      <c r="M12" s="63"/>
      <c r="N12" s="63"/>
      <c r="O12" s="63"/>
      <c r="P12" s="63"/>
      <c r="Q12" s="63"/>
      <c r="R12" s="63"/>
      <c r="S12" s="63"/>
      <c r="T12" s="63"/>
      <c r="U12" s="63"/>
      <c r="V12" s="63"/>
      <c r="W12" s="63"/>
    </row>
    <row r="13" spans="1:23" ht="27.95" customHeight="1">
      <c r="A13" s="90" t="s">
        <v>116</v>
      </c>
      <c r="B13" s="91" t="s">
        <v>124</v>
      </c>
      <c r="C13" s="91" t="s">
        <v>117</v>
      </c>
      <c r="D13" s="91" t="s">
        <v>401</v>
      </c>
      <c r="E13" s="91" t="s">
        <v>40</v>
      </c>
      <c r="F13" s="92" t="s">
        <v>118</v>
      </c>
      <c r="G13" s="91" t="s">
        <v>119</v>
      </c>
      <c r="H13" s="91" t="s">
        <v>120</v>
      </c>
      <c r="I13" s="92" t="s">
        <v>121</v>
      </c>
      <c r="J13" s="90" t="s">
        <v>122</v>
      </c>
      <c r="K13" s="92"/>
      <c r="L13" s="92"/>
      <c r="M13" s="92"/>
      <c r="N13" s="92"/>
      <c r="O13" s="92"/>
      <c r="P13" s="92"/>
      <c r="Q13" s="92"/>
      <c r="R13" s="92"/>
      <c r="S13" s="92"/>
      <c r="T13" s="92"/>
      <c r="U13" s="92"/>
      <c r="V13" s="92"/>
      <c r="W13" s="92"/>
    </row>
    <row r="14" spans="1:23" ht="27.95" customHeight="1">
      <c r="A14" s="61" t="s">
        <v>123</v>
      </c>
      <c r="B14" s="62" t="s">
        <v>124</v>
      </c>
      <c r="C14" s="62" t="s">
        <v>125</v>
      </c>
      <c r="D14" s="62" t="s">
        <v>12</v>
      </c>
      <c r="E14" s="62" t="s">
        <v>40</v>
      </c>
      <c r="F14" s="62" t="s">
        <v>72</v>
      </c>
      <c r="G14" s="62" t="s">
        <v>126</v>
      </c>
      <c r="H14" s="62" t="s">
        <v>112</v>
      </c>
      <c r="I14" s="62" t="s">
        <v>127</v>
      </c>
      <c r="J14" s="61" t="s">
        <v>128</v>
      </c>
      <c r="K14" s="63"/>
      <c r="L14" s="63"/>
      <c r="M14" s="63"/>
      <c r="N14" s="63"/>
      <c r="O14" s="63"/>
      <c r="P14" s="63"/>
      <c r="Q14" s="63"/>
      <c r="R14" s="63"/>
      <c r="S14" s="63"/>
      <c r="T14" s="63"/>
      <c r="U14" s="63"/>
      <c r="V14" s="63"/>
      <c r="W14" s="63"/>
    </row>
    <row r="15" spans="1:23" ht="27.95" customHeight="1">
      <c r="A15" s="90" t="s">
        <v>129</v>
      </c>
      <c r="B15" s="92" t="s">
        <v>130</v>
      </c>
      <c r="C15" s="91" t="s">
        <v>131</v>
      </c>
      <c r="D15" s="91" t="s">
        <v>401</v>
      </c>
      <c r="E15" s="91" t="s">
        <v>40</v>
      </c>
      <c r="F15" s="91" t="s">
        <v>118</v>
      </c>
      <c r="G15" s="91" t="s">
        <v>132</v>
      </c>
      <c r="H15" s="91" t="s">
        <v>112</v>
      </c>
      <c r="I15" s="91" t="s">
        <v>133</v>
      </c>
      <c r="J15" s="90" t="s">
        <v>134</v>
      </c>
      <c r="K15" s="93" t="s">
        <v>135</v>
      </c>
      <c r="L15" s="92"/>
      <c r="M15" s="92"/>
      <c r="N15" s="92"/>
      <c r="O15" s="92"/>
      <c r="P15" s="92"/>
      <c r="Q15" s="92"/>
      <c r="R15" s="92"/>
      <c r="S15" s="92"/>
      <c r="T15" s="92"/>
      <c r="U15" s="92"/>
      <c r="V15" s="92"/>
      <c r="W15" s="92"/>
    </row>
    <row r="16" spans="1:23" ht="27.95" customHeight="1">
      <c r="A16" s="61" t="str">
        <f>HYPERLINK("https://www.learning.uclg.org/module-2","Learning Module 2: territorial planning to achieve the SDGs ")</f>
        <v xml:space="preserve">Learning Module 2: territorial planning to achieve the SDGs </v>
      </c>
      <c r="B16" s="63" t="s">
        <v>136</v>
      </c>
      <c r="C16" s="62" t="s">
        <v>137</v>
      </c>
      <c r="D16" s="62" t="s">
        <v>12</v>
      </c>
      <c r="E16" s="62"/>
      <c r="F16" s="62"/>
      <c r="G16" s="62"/>
      <c r="H16" s="62"/>
      <c r="I16" s="62"/>
      <c r="J16" s="61"/>
      <c r="K16" s="67" t="s">
        <v>138</v>
      </c>
      <c r="L16" s="63"/>
      <c r="M16" s="63"/>
      <c r="N16" s="63"/>
      <c r="O16" s="63"/>
      <c r="P16" s="63"/>
      <c r="Q16" s="63"/>
      <c r="R16" s="63"/>
      <c r="S16" s="63"/>
      <c r="T16" s="63"/>
      <c r="U16" s="63"/>
      <c r="V16" s="63"/>
      <c r="W16" s="63"/>
    </row>
    <row r="17" spans="1:23" ht="27.95" customHeight="1">
      <c r="A17" s="90" t="str">
        <f>HYPERLINK("https://www.learning.uclg.org/file/module3engpdf","Learning Module 3: Reporting to National and Local Review")</f>
        <v>Learning Module 3: Reporting to National and Local Review</v>
      </c>
      <c r="B17" s="92" t="s">
        <v>139</v>
      </c>
      <c r="C17" s="91" t="s">
        <v>140</v>
      </c>
      <c r="D17" s="91" t="s">
        <v>401</v>
      </c>
      <c r="E17" s="91"/>
      <c r="F17" s="91"/>
      <c r="G17" s="91"/>
      <c r="H17" s="91"/>
      <c r="I17" s="91"/>
      <c r="J17" s="90" t="s">
        <v>141</v>
      </c>
      <c r="K17" s="93" t="s">
        <v>141</v>
      </c>
      <c r="L17" s="92"/>
      <c r="M17" s="92"/>
      <c r="N17" s="92"/>
      <c r="O17" s="92"/>
      <c r="P17" s="92"/>
      <c r="Q17" s="92"/>
      <c r="R17" s="92"/>
      <c r="S17" s="92"/>
      <c r="T17" s="92"/>
      <c r="U17" s="92"/>
      <c r="V17" s="92"/>
      <c r="W17" s="92"/>
    </row>
    <row r="18" spans="1:23" customFormat="1" ht="27.95" customHeight="1">
      <c r="A18" s="23" t="s">
        <v>157</v>
      </c>
      <c r="B18" s="24" t="s">
        <v>59</v>
      </c>
      <c r="C18" s="24" t="s">
        <v>158</v>
      </c>
      <c r="D18" s="10" t="s">
        <v>21</v>
      </c>
      <c r="E18" s="9" t="s">
        <v>159</v>
      </c>
      <c r="F18" s="10" t="s">
        <v>14</v>
      </c>
      <c r="G18" s="9" t="s">
        <v>160</v>
      </c>
      <c r="H18" s="10" t="s">
        <v>161</v>
      </c>
      <c r="I18" s="10" t="s">
        <v>162</v>
      </c>
      <c r="J18" s="15" t="s">
        <v>163</v>
      </c>
      <c r="K18" s="11"/>
      <c r="L18" s="11"/>
      <c r="M18" s="11"/>
      <c r="N18" s="11"/>
      <c r="O18" s="11"/>
      <c r="P18" s="11"/>
      <c r="Q18" s="11"/>
      <c r="R18" s="11"/>
      <c r="S18" s="11"/>
      <c r="T18" s="11"/>
      <c r="U18" s="11"/>
      <c r="V18" s="11"/>
      <c r="W18" s="11"/>
    </row>
    <row r="19" spans="1:23" ht="27.95" customHeight="1">
      <c r="A19" s="93" t="str">
        <f>HYPERLINK("https://www.undp.org/content/dam/undp/library/Environment%20and%20Energy/sustainable%20land%20management/Environmental_Dimensions_of_SDGs_in_Asia.pdf","
STRENGTHENING THE ENVIRONMENTAL DIMENSIONS OF THE SUSTAINABLE DEVELOPMENT GOALS IN ASIA AND THE PACIFIC - Tool Compendium")</f>
        <v xml:space="preserve">
STRENGTHENING THE ENVIRONMENTAL DIMENSIONS OF THE SUSTAINABLE DEVELOPMENT GOALS IN ASIA AND THE PACIFIC - Tool Compendium</v>
      </c>
      <c r="B19" s="92" t="s">
        <v>168</v>
      </c>
      <c r="C19" s="92" t="s">
        <v>169</v>
      </c>
      <c r="D19" s="91" t="s">
        <v>401</v>
      </c>
      <c r="E19" s="92"/>
      <c r="F19" s="92"/>
      <c r="G19" s="92"/>
      <c r="H19" s="92"/>
      <c r="I19" s="92"/>
      <c r="J19" s="92"/>
      <c r="K19" s="92"/>
      <c r="L19" s="92"/>
      <c r="M19" s="92"/>
      <c r="N19" s="92"/>
      <c r="O19" s="92"/>
      <c r="P19" s="92"/>
      <c r="Q19" s="92"/>
      <c r="R19" s="92"/>
      <c r="S19" s="92"/>
      <c r="T19" s="92"/>
      <c r="U19" s="92"/>
      <c r="V19" s="92"/>
      <c r="W19" s="92"/>
    </row>
    <row r="20" spans="1:23" ht="27.95" customHeight="1">
      <c r="A20" s="67" t="str">
        <f>HYPERLINK("http://www.data4sdgs.org ","Data for SDGs
")</f>
        <v xml:space="preserve">Data for SDGs
</v>
      </c>
      <c r="B20" s="63" t="s">
        <v>170</v>
      </c>
      <c r="C20" s="63" t="s">
        <v>171</v>
      </c>
      <c r="D20" s="62" t="s">
        <v>12</v>
      </c>
      <c r="E20" s="63"/>
      <c r="F20" s="63"/>
      <c r="G20" s="63"/>
      <c r="H20" s="63"/>
      <c r="I20" s="63" t="s">
        <v>172</v>
      </c>
      <c r="J20" s="63"/>
      <c r="K20" s="63"/>
      <c r="L20" s="63"/>
      <c r="M20" s="63"/>
      <c r="N20" s="63"/>
      <c r="O20" s="63"/>
      <c r="P20" s="63"/>
      <c r="Q20" s="63"/>
      <c r="R20" s="63"/>
      <c r="S20" s="63"/>
      <c r="T20" s="63"/>
      <c r="U20" s="63"/>
      <c r="V20" s="63"/>
      <c r="W20" s="63"/>
    </row>
    <row r="21" spans="1:23" ht="27.95" customHeight="1">
      <c r="A21" s="93" t="str">
        <f>HYPERLINK("https://unstats.un.org/sdgs/indicators/database/ ","SDG Indicators Database")</f>
        <v>SDG Indicators Database</v>
      </c>
      <c r="B21" s="92" t="s">
        <v>173</v>
      </c>
      <c r="C21" s="92" t="s">
        <v>174</v>
      </c>
      <c r="D21" s="91" t="s">
        <v>401</v>
      </c>
      <c r="E21" s="92"/>
      <c r="F21" s="92"/>
      <c r="G21" s="92"/>
      <c r="H21" s="92"/>
      <c r="I21" s="92"/>
      <c r="J21" s="92"/>
      <c r="K21" s="92" t="s">
        <v>175</v>
      </c>
      <c r="L21" s="92"/>
      <c r="M21" s="92"/>
      <c r="N21" s="92"/>
      <c r="O21" s="92"/>
      <c r="P21" s="92"/>
      <c r="Q21" s="92"/>
      <c r="R21" s="92"/>
      <c r="S21" s="92"/>
      <c r="T21" s="92"/>
      <c r="U21" s="92"/>
      <c r="V21" s="92"/>
      <c r="W21" s="92"/>
    </row>
    <row r="22" spans="1:23" ht="27.95" customHeight="1">
      <c r="A22" s="67" t="str">
        <f>HYPERLINK("https://social-rights-balkan.org/wp-content/uploads/Handbook_2030-Agenda-in-my-Municipality-4.pdf","Agenda 2030 in My Municipality ")</f>
        <v xml:space="preserve">Agenda 2030 in My Municipality </v>
      </c>
      <c r="B22" s="63" t="s">
        <v>49</v>
      </c>
      <c r="C22" s="63" t="s">
        <v>176</v>
      </c>
      <c r="D22" s="62" t="s">
        <v>12</v>
      </c>
      <c r="E22" s="63"/>
      <c r="F22" s="63"/>
      <c r="G22" s="63"/>
      <c r="H22" s="63"/>
      <c r="I22" s="63" t="s">
        <v>177</v>
      </c>
      <c r="J22" s="67" t="s">
        <v>178</v>
      </c>
      <c r="K22" s="68"/>
      <c r="L22" s="63"/>
      <c r="M22" s="63"/>
      <c r="N22" s="63"/>
      <c r="O22" s="63"/>
      <c r="P22" s="63"/>
      <c r="Q22" s="63"/>
      <c r="R22" s="63"/>
      <c r="S22" s="63"/>
      <c r="T22" s="63"/>
      <c r="U22" s="63"/>
      <c r="V22" s="63"/>
      <c r="W22" s="63"/>
    </row>
    <row r="23" spans="1:23" ht="27.95" customHeight="1">
      <c r="A23" s="93" t="str">
        <f>HYPERLINK("https://www.metropolis.org/sites/default/files/resources/Solutions-for-and-by-cities.pdf","Solutions for and by cities ")</f>
        <v xml:space="preserve">Solutions for and by cities </v>
      </c>
      <c r="B23" s="92" t="s">
        <v>179</v>
      </c>
      <c r="C23" s="92" t="s">
        <v>180</v>
      </c>
      <c r="D23" s="91" t="s">
        <v>401</v>
      </c>
      <c r="E23" s="92"/>
      <c r="F23" s="92"/>
      <c r="G23" s="92"/>
      <c r="H23" s="92"/>
      <c r="I23" s="92"/>
      <c r="J23" s="93" t="s">
        <v>181</v>
      </c>
      <c r="K23" s="94"/>
      <c r="L23" s="92"/>
      <c r="M23" s="92"/>
      <c r="N23" s="92"/>
      <c r="O23" s="92"/>
      <c r="P23" s="92"/>
      <c r="Q23" s="92"/>
      <c r="R23" s="92"/>
      <c r="S23" s="92"/>
      <c r="T23" s="92"/>
      <c r="U23" s="92"/>
      <c r="V23" s="92"/>
      <c r="W23" s="92"/>
    </row>
    <row r="24" spans="1:23" ht="27.95" customHeight="1">
      <c r="A24" s="67" t="s">
        <v>189</v>
      </c>
      <c r="B24" s="63" t="s">
        <v>149</v>
      </c>
      <c r="C24" s="63" t="s">
        <v>190</v>
      </c>
      <c r="D24" s="62" t="s">
        <v>12</v>
      </c>
      <c r="E24" s="63"/>
      <c r="F24" s="63"/>
      <c r="G24" s="63"/>
      <c r="H24" s="63"/>
      <c r="I24" s="63" t="s">
        <v>191</v>
      </c>
      <c r="J24" s="63"/>
      <c r="K24" s="63"/>
      <c r="L24" s="63"/>
      <c r="M24" s="63"/>
      <c r="N24" s="63"/>
      <c r="O24" s="63"/>
      <c r="P24" s="63"/>
      <c r="Q24" s="63"/>
      <c r="R24" s="63"/>
      <c r="S24" s="63"/>
      <c r="T24" s="63"/>
      <c r="U24" s="63"/>
      <c r="V24" s="63"/>
      <c r="W24" s="63"/>
    </row>
    <row r="25" spans="1:23" ht="27.95" customHeight="1">
      <c r="A25" s="93" t="str">
        <f>HYPERLINK("https://www.unece.org/fileadmin/DAM/hlm/documents/Publications/U4SSC_Deliverable-Connecting-Cities-and-Communities.pdf","Connecting cities and communities with the Sustainable Development Goals")</f>
        <v>Connecting cities and communities with the Sustainable Development Goals</v>
      </c>
      <c r="B25" s="92" t="s">
        <v>170</v>
      </c>
      <c r="C25" s="92" t="s">
        <v>196</v>
      </c>
      <c r="D25" s="91" t="s">
        <v>401</v>
      </c>
      <c r="E25" s="92"/>
      <c r="F25" s="92"/>
      <c r="G25" s="92"/>
      <c r="H25" s="92"/>
      <c r="I25" s="92"/>
      <c r="J25" s="93" t="s">
        <v>197</v>
      </c>
      <c r="K25" s="93" t="s">
        <v>199</v>
      </c>
      <c r="L25" s="92"/>
      <c r="M25" s="92"/>
      <c r="N25" s="92"/>
      <c r="O25" s="92"/>
      <c r="P25" s="92"/>
      <c r="Q25" s="92"/>
      <c r="R25" s="92"/>
      <c r="S25" s="92"/>
      <c r="T25" s="92"/>
      <c r="U25" s="92"/>
      <c r="V25" s="92"/>
      <c r="W25" s="92"/>
    </row>
    <row r="26" spans="1:23" ht="27.95" customHeight="1">
      <c r="A26" s="67" t="str">
        <f>HYPERLINK("https://www.learning.uclg.org/sites/default/files/documents/the_mandala_tool.pdf","Monitoring the Global Agenda in Municipalities: the Mandala Tool")</f>
        <v>Monitoring the Global Agenda in Municipalities: the Mandala Tool</v>
      </c>
      <c r="B26" s="63" t="s">
        <v>200</v>
      </c>
      <c r="C26" s="63" t="s">
        <v>320</v>
      </c>
      <c r="D26" s="62" t="s">
        <v>12</v>
      </c>
      <c r="E26" s="63" t="s">
        <v>19</v>
      </c>
      <c r="F26" s="63" t="s">
        <v>34</v>
      </c>
      <c r="G26" s="63"/>
      <c r="H26" s="63"/>
      <c r="I26" s="63"/>
      <c r="J26" s="67" t="s">
        <v>202</v>
      </c>
      <c r="K26" s="63"/>
      <c r="L26" s="63"/>
      <c r="M26" s="63"/>
      <c r="N26" s="63"/>
      <c r="O26" s="63"/>
      <c r="P26" s="63"/>
      <c r="Q26" s="63"/>
      <c r="R26" s="63"/>
      <c r="S26" s="63"/>
      <c r="T26" s="63"/>
      <c r="U26" s="63"/>
      <c r="V26" s="63"/>
      <c r="W26" s="63"/>
    </row>
    <row r="27" spans="1:23" ht="27.95" customHeight="1">
      <c r="A27" s="93" t="str">
        <f>HYPERLINK("https://www.learning.uclg.org/sites/default/files/documents/the_sdgs_in_the_municipal_map_0.pdf","The Sustainable Development Goal - SDGs in the municipal map")</f>
        <v>The Sustainable Development Goal - SDGs in the municipal map</v>
      </c>
      <c r="B27" s="92" t="s">
        <v>200</v>
      </c>
      <c r="C27" s="92" t="s">
        <v>203</v>
      </c>
      <c r="D27" s="91" t="s">
        <v>401</v>
      </c>
      <c r="E27" s="92"/>
      <c r="F27" s="92" t="s">
        <v>34</v>
      </c>
      <c r="G27" s="92"/>
      <c r="H27" s="92"/>
      <c r="I27" s="92"/>
      <c r="J27" s="93" t="s">
        <v>204</v>
      </c>
      <c r="K27" s="92"/>
      <c r="L27" s="92"/>
      <c r="M27" s="92"/>
      <c r="N27" s="92"/>
      <c r="O27" s="92"/>
      <c r="P27" s="92"/>
      <c r="Q27" s="92"/>
      <c r="R27" s="92"/>
      <c r="S27" s="92"/>
      <c r="T27" s="92"/>
      <c r="U27" s="92"/>
      <c r="V27" s="92"/>
      <c r="W27" s="92"/>
    </row>
    <row r="28" spans="1:23" ht="27.95" customHeight="1">
      <c r="A28" s="67" t="s">
        <v>205</v>
      </c>
      <c r="B28" s="63" t="s">
        <v>206</v>
      </c>
      <c r="C28" s="63" t="s">
        <v>207</v>
      </c>
      <c r="D28" s="62" t="s">
        <v>12</v>
      </c>
      <c r="E28" s="63"/>
      <c r="F28" s="63" t="s">
        <v>20</v>
      </c>
      <c r="G28" s="63" t="s">
        <v>208</v>
      </c>
      <c r="H28" s="63"/>
      <c r="I28" s="63"/>
      <c r="J28" s="63"/>
      <c r="K28" s="67" t="s">
        <v>209</v>
      </c>
      <c r="L28" s="63"/>
      <c r="M28" s="63"/>
      <c r="N28" s="63"/>
      <c r="O28" s="63"/>
      <c r="P28" s="63"/>
      <c r="Q28" s="63"/>
      <c r="R28" s="63"/>
      <c r="S28" s="63"/>
      <c r="T28" s="63"/>
      <c r="U28" s="63"/>
      <c r="V28" s="63"/>
      <c r="W28" s="63"/>
    </row>
    <row r="29" spans="1:23" ht="27.95" customHeight="1">
      <c r="A29" s="90" t="s">
        <v>220</v>
      </c>
      <c r="B29" s="91" t="s">
        <v>221</v>
      </c>
      <c r="C29" s="91" t="s">
        <v>222</v>
      </c>
      <c r="D29" s="91" t="s">
        <v>12</v>
      </c>
      <c r="E29" s="91" t="s">
        <v>40</v>
      </c>
      <c r="F29" s="91" t="s">
        <v>14</v>
      </c>
      <c r="G29" s="91" t="s">
        <v>223</v>
      </c>
      <c r="H29" s="91" t="s">
        <v>212</v>
      </c>
      <c r="I29" s="91" t="s">
        <v>224</v>
      </c>
      <c r="J29" s="95" t="s">
        <v>225</v>
      </c>
      <c r="K29" s="92"/>
      <c r="L29" s="92"/>
      <c r="M29" s="92"/>
      <c r="N29" s="92"/>
      <c r="O29" s="92"/>
      <c r="P29" s="92"/>
      <c r="Q29" s="92"/>
      <c r="R29" s="92"/>
      <c r="S29" s="92"/>
      <c r="T29" s="92"/>
      <c r="U29" s="92"/>
      <c r="V29" s="92"/>
      <c r="W29" s="92"/>
    </row>
    <row r="30" spans="1:23" customFormat="1" ht="27.95" customHeight="1">
      <c r="A30" s="15" t="s">
        <v>226</v>
      </c>
      <c r="B30" s="9" t="s">
        <v>227</v>
      </c>
      <c r="C30" s="9" t="s">
        <v>228</v>
      </c>
      <c r="D30" s="9" t="s">
        <v>12</v>
      </c>
      <c r="E30" s="9" t="s">
        <v>13</v>
      </c>
      <c r="F30" s="9" t="s">
        <v>229</v>
      </c>
      <c r="G30" s="9" t="s">
        <v>100</v>
      </c>
      <c r="H30" s="9" t="s">
        <v>212</v>
      </c>
      <c r="I30" s="16"/>
      <c r="J30" s="15" t="s">
        <v>230</v>
      </c>
      <c r="K30" s="11"/>
      <c r="L30" s="11"/>
      <c r="M30" s="11"/>
      <c r="N30" s="11"/>
      <c r="O30" s="11"/>
      <c r="P30" s="11"/>
      <c r="Q30" s="11"/>
      <c r="R30" s="11"/>
      <c r="S30" s="11"/>
      <c r="T30" s="11"/>
      <c r="U30" s="11"/>
      <c r="V30" s="11"/>
      <c r="W30" s="11"/>
    </row>
    <row r="31" spans="1:23" customFormat="1" ht="27.95" customHeight="1">
      <c r="A31" s="31" t="s">
        <v>231</v>
      </c>
      <c r="B31" s="32" t="s">
        <v>232</v>
      </c>
      <c r="C31" s="32" t="s">
        <v>233</v>
      </c>
      <c r="D31" s="32" t="s">
        <v>234</v>
      </c>
      <c r="E31" s="32" t="s">
        <v>13</v>
      </c>
      <c r="F31" s="32" t="s">
        <v>229</v>
      </c>
      <c r="G31" s="32" t="s">
        <v>100</v>
      </c>
      <c r="H31" s="32" t="s">
        <v>235</v>
      </c>
      <c r="I31" s="33"/>
      <c r="J31" s="31" t="s">
        <v>236</v>
      </c>
      <c r="K31" s="34"/>
      <c r="L31" s="34"/>
      <c r="M31" s="34"/>
      <c r="N31" s="34"/>
      <c r="O31" s="34"/>
      <c r="P31" s="34"/>
      <c r="Q31" s="34"/>
      <c r="R31" s="34"/>
      <c r="S31" s="34"/>
      <c r="T31" s="34"/>
      <c r="U31" s="34"/>
      <c r="V31" s="34"/>
      <c r="W31" s="34"/>
    </row>
    <row r="32" spans="1:23" ht="27.95" customHeight="1">
      <c r="A32" s="61" t="s">
        <v>237</v>
      </c>
      <c r="B32" s="63" t="s">
        <v>238</v>
      </c>
      <c r="C32" s="63" t="s">
        <v>239</v>
      </c>
      <c r="D32" s="62" t="s">
        <v>12</v>
      </c>
      <c r="E32" s="63"/>
      <c r="F32" s="63"/>
      <c r="G32" s="63"/>
      <c r="H32" s="63"/>
      <c r="I32" s="63"/>
      <c r="J32" s="67" t="s">
        <v>240</v>
      </c>
      <c r="K32" s="63"/>
      <c r="L32" s="63"/>
      <c r="M32" s="63"/>
      <c r="N32" s="63"/>
      <c r="O32" s="63"/>
      <c r="P32" s="63"/>
      <c r="Q32" s="63"/>
      <c r="R32" s="63"/>
      <c r="S32" s="63"/>
      <c r="T32" s="63"/>
      <c r="U32" s="63"/>
      <c r="V32" s="63"/>
      <c r="W32" s="63"/>
    </row>
    <row r="33" spans="1:23" customFormat="1" ht="27.95" customHeight="1">
      <c r="A33" s="31" t="s">
        <v>241</v>
      </c>
      <c r="B33" s="32" t="s">
        <v>242</v>
      </c>
      <c r="C33" s="32" t="s">
        <v>243</v>
      </c>
      <c r="D33" s="32" t="s">
        <v>234</v>
      </c>
      <c r="E33" s="32" t="s">
        <v>13</v>
      </c>
      <c r="F33" s="32" t="s">
        <v>244</v>
      </c>
      <c r="G33" s="32" t="s">
        <v>245</v>
      </c>
      <c r="H33" s="32" t="s">
        <v>212</v>
      </c>
      <c r="I33" s="32" t="s">
        <v>246</v>
      </c>
      <c r="J33" s="31" t="s">
        <v>247</v>
      </c>
      <c r="K33" s="34"/>
      <c r="L33" s="34"/>
      <c r="M33" s="34"/>
      <c r="N33" s="34"/>
      <c r="O33" s="34"/>
      <c r="P33" s="34"/>
      <c r="Q33" s="34"/>
      <c r="R33" s="34"/>
      <c r="S33" s="34"/>
      <c r="T33" s="34"/>
      <c r="U33" s="34"/>
      <c r="V33" s="34"/>
      <c r="W33" s="34"/>
    </row>
    <row r="34" spans="1:23" customFormat="1" ht="27.95" customHeight="1">
      <c r="A34" s="15" t="s">
        <v>248</v>
      </c>
      <c r="B34" s="9" t="s">
        <v>249</v>
      </c>
      <c r="C34" s="9" t="s">
        <v>250</v>
      </c>
      <c r="D34" s="9" t="s">
        <v>12</v>
      </c>
      <c r="E34" s="9" t="s">
        <v>13</v>
      </c>
      <c r="F34" s="9" t="s">
        <v>251</v>
      </c>
      <c r="G34" s="9" t="s">
        <v>61</v>
      </c>
      <c r="H34" s="9" t="s">
        <v>212</v>
      </c>
      <c r="I34" s="9" t="s">
        <v>252</v>
      </c>
      <c r="J34" s="15" t="s">
        <v>253</v>
      </c>
      <c r="K34" s="11"/>
      <c r="L34" s="11"/>
      <c r="M34" s="11"/>
      <c r="N34" s="11"/>
      <c r="O34" s="11"/>
      <c r="P34" s="11"/>
      <c r="Q34" s="11"/>
      <c r="R34" s="11"/>
      <c r="S34" s="11"/>
      <c r="T34" s="11"/>
      <c r="U34" s="11"/>
      <c r="V34" s="11"/>
      <c r="W34" s="11"/>
    </row>
    <row r="35" spans="1:23" ht="27.95" customHeight="1">
      <c r="A35" s="90" t="s">
        <v>260</v>
      </c>
      <c r="B35" s="92" t="s">
        <v>227</v>
      </c>
      <c r="C35" s="92" t="s">
        <v>261</v>
      </c>
      <c r="D35" s="91" t="s">
        <v>401</v>
      </c>
      <c r="E35" s="92"/>
      <c r="F35" s="92"/>
      <c r="G35" s="92"/>
      <c r="H35" s="92"/>
      <c r="I35" s="92"/>
      <c r="J35" s="92"/>
      <c r="K35" s="93" t="s">
        <v>262</v>
      </c>
      <c r="L35" s="92"/>
      <c r="M35" s="92"/>
      <c r="N35" s="92"/>
      <c r="O35" s="92"/>
      <c r="P35" s="92"/>
      <c r="Q35" s="92"/>
      <c r="R35" s="92"/>
      <c r="S35" s="92"/>
      <c r="T35" s="92"/>
      <c r="U35" s="92"/>
      <c r="V35" s="92"/>
      <c r="W35" s="92"/>
    </row>
    <row r="36" spans="1:23" ht="27.95" customHeight="1">
      <c r="A36" s="67" t="str">
        <f>HYPERLINK("https://www.uclg.org/sites/default/files/localization_targets_indicator_web.pdf","How to localize targets and indicators of the post-2015 Agenda ")</f>
        <v xml:space="preserve">How to localize targets and indicators of the post-2015 Agenda </v>
      </c>
      <c r="B36" s="63" t="s">
        <v>200</v>
      </c>
      <c r="C36" s="63" t="s">
        <v>263</v>
      </c>
      <c r="D36" s="62" t="s">
        <v>12</v>
      </c>
      <c r="E36" s="63"/>
      <c r="F36" s="63"/>
      <c r="G36" s="63"/>
      <c r="H36" s="63"/>
      <c r="I36" s="63" t="s">
        <v>264</v>
      </c>
      <c r="J36" s="63"/>
      <c r="K36" s="63"/>
      <c r="L36" s="63"/>
      <c r="M36" s="63"/>
      <c r="N36" s="63"/>
      <c r="O36" s="63"/>
      <c r="P36" s="63"/>
      <c r="Q36" s="63"/>
      <c r="R36" s="63"/>
      <c r="S36" s="63"/>
      <c r="T36" s="63"/>
      <c r="U36" s="63"/>
      <c r="V36" s="63"/>
      <c r="W36" s="63"/>
    </row>
    <row r="37" spans="1:23" ht="27.95" customHeight="1">
      <c r="A37" s="93" t="s">
        <v>265</v>
      </c>
      <c r="B37" s="92" t="s">
        <v>266</v>
      </c>
      <c r="C37" s="92" t="s">
        <v>267</v>
      </c>
      <c r="D37" s="91" t="s">
        <v>401</v>
      </c>
      <c r="E37" s="92"/>
      <c r="F37" s="92"/>
      <c r="G37" s="92"/>
      <c r="H37" s="92"/>
      <c r="I37" s="92" t="s">
        <v>268</v>
      </c>
      <c r="J37" s="92"/>
      <c r="K37" s="92"/>
      <c r="L37" s="92"/>
      <c r="M37" s="92"/>
      <c r="N37" s="92"/>
      <c r="O37" s="92"/>
      <c r="P37" s="92"/>
      <c r="Q37" s="92"/>
      <c r="R37" s="92"/>
      <c r="S37" s="92"/>
      <c r="T37" s="92"/>
      <c r="U37" s="92"/>
      <c r="V37" s="92"/>
      <c r="W37" s="92"/>
    </row>
    <row r="38" spans="1:23" ht="27.95" customHeight="1">
      <c r="A38" s="67" t="str">
        <f>HYPERLINK("https://www.partnerschaften2030.de/wp-content/uploads/2018/10/Multi-stakeholder-partnerships-in-the-context-of-Agenda-2030.pdf","Multi-stakeholder partnerships in the context of Agenda 2030 - A practice-based analysis of potential benefits, challenges and success factors")</f>
        <v>Multi-stakeholder partnerships in the context of Agenda 2030 - A practice-based analysis of potential benefits, challenges and success factors</v>
      </c>
      <c r="B38" s="63" t="s">
        <v>269</v>
      </c>
      <c r="C38" s="63" t="s">
        <v>270</v>
      </c>
      <c r="D38" s="62" t="s">
        <v>12</v>
      </c>
      <c r="E38" s="63"/>
      <c r="F38" s="63"/>
      <c r="G38" s="63"/>
      <c r="H38" s="63"/>
      <c r="I38" s="63"/>
      <c r="J38" s="63"/>
      <c r="K38" s="63"/>
      <c r="L38" s="63"/>
      <c r="M38" s="63"/>
      <c r="N38" s="63"/>
      <c r="O38" s="63"/>
      <c r="P38" s="63"/>
      <c r="Q38" s="63"/>
      <c r="R38" s="63"/>
      <c r="S38" s="63"/>
      <c r="T38" s="63"/>
      <c r="U38" s="63"/>
      <c r="V38" s="63"/>
      <c r="W38" s="63"/>
    </row>
    <row r="39" spans="1:23" customFormat="1" ht="27.95" customHeight="1">
      <c r="A39" s="36" t="str">
        <f>HYPERLINK("http://www.data4sdgs.org ","Data for SDG")</f>
        <v>Data for SDG</v>
      </c>
      <c r="B39" s="37" t="s">
        <v>170</v>
      </c>
      <c r="C39" s="37" t="s">
        <v>278</v>
      </c>
      <c r="D39" s="91" t="s">
        <v>401</v>
      </c>
      <c r="E39" s="37" t="s">
        <v>13</v>
      </c>
      <c r="F39" s="37" t="s">
        <v>20</v>
      </c>
      <c r="G39" s="37"/>
      <c r="H39" s="37" t="s">
        <v>279</v>
      </c>
      <c r="I39" s="37" t="s">
        <v>280</v>
      </c>
      <c r="J39" s="34"/>
      <c r="K39" s="34"/>
      <c r="L39" s="34"/>
      <c r="M39" s="34"/>
      <c r="N39" s="34"/>
      <c r="O39" s="34"/>
      <c r="P39" s="34"/>
      <c r="Q39" s="34"/>
      <c r="R39" s="34"/>
      <c r="S39" s="34"/>
      <c r="T39" s="34"/>
      <c r="U39" s="34"/>
      <c r="V39" s="34"/>
      <c r="W39" s="34"/>
    </row>
    <row r="40" spans="1:23" ht="27.95" customHeight="1">
      <c r="A40" s="67" t="str">
        <f>HYPERLINK("https://resourcecentre.c40.org","C40 Resource Center ")</f>
        <v xml:space="preserve">C40 Resource Center </v>
      </c>
      <c r="B40" s="63" t="s">
        <v>283</v>
      </c>
      <c r="C40" s="63" t="s">
        <v>284</v>
      </c>
      <c r="D40" s="63" t="s">
        <v>285</v>
      </c>
      <c r="E40" s="63"/>
      <c r="F40" s="63"/>
      <c r="G40" s="63"/>
      <c r="H40" s="63"/>
      <c r="I40" s="63"/>
      <c r="J40" s="63"/>
      <c r="K40" s="63"/>
      <c r="L40" s="63"/>
      <c r="M40" s="63"/>
      <c r="N40" s="63"/>
      <c r="O40" s="63"/>
      <c r="P40" s="63"/>
      <c r="Q40" s="63"/>
      <c r="R40" s="63"/>
      <c r="S40" s="63"/>
      <c r="T40" s="63"/>
      <c r="U40" s="63"/>
      <c r="V40" s="63"/>
      <c r="W40" s="63"/>
    </row>
    <row r="41" spans="1:23" ht="27.95" customHeight="1">
      <c r="A41" s="93" t="str">
        <f>HYPERLINK("https://www.giz.de/en/downloads_els/Spinning%20The%20Web_Interactive-mexico.pdf","Spinning the web – the co-benefit approachtoan integrated implementaiton of the 2030 Agenda and the Paris Agreement in Mexico")</f>
        <v>Spinning the web – the co-benefit approachtoan integrated implementaiton of the 2030 Agenda and the Paris Agreement in Mexico</v>
      </c>
      <c r="B41" s="92" t="s">
        <v>49</v>
      </c>
      <c r="C41" s="92" t="s">
        <v>297</v>
      </c>
      <c r="D41" s="91" t="s">
        <v>436</v>
      </c>
      <c r="E41" s="92"/>
      <c r="F41" s="92"/>
      <c r="G41" s="92"/>
      <c r="H41" s="92"/>
      <c r="I41" s="92"/>
      <c r="J41" s="93" t="s">
        <v>298</v>
      </c>
      <c r="K41" s="92"/>
      <c r="L41" s="92"/>
      <c r="M41" s="92"/>
      <c r="N41" s="92"/>
      <c r="O41" s="92"/>
      <c r="P41" s="92"/>
      <c r="Q41" s="92"/>
      <c r="R41" s="92"/>
      <c r="S41" s="92"/>
      <c r="T41" s="92"/>
      <c r="U41" s="92"/>
      <c r="V41" s="92"/>
      <c r="W41" s="92"/>
    </row>
    <row r="42" spans="1:23" ht="27.95" customHeight="1">
      <c r="A42" s="67" t="str">
        <f>HYPERLINK("https://www.iddri.org/sites/default/files/PDF/Publications/Catalogue%20Iddri/Etude/201807-ST0518-SDGs-budget-EN_1.pdf","Integrating SDGs into national budgetary processes")</f>
        <v>Integrating SDGs into national budgetary processes</v>
      </c>
      <c r="B42" s="63" t="s">
        <v>299</v>
      </c>
      <c r="C42" s="63" t="s">
        <v>300</v>
      </c>
      <c r="D42" s="126" t="s">
        <v>401</v>
      </c>
      <c r="E42" s="63"/>
      <c r="F42" s="63"/>
      <c r="G42" s="63"/>
      <c r="H42" s="63"/>
      <c r="I42" s="63"/>
      <c r="J42" s="67" t="s">
        <v>301</v>
      </c>
      <c r="K42" s="63"/>
      <c r="L42" s="63"/>
      <c r="M42" s="63"/>
      <c r="N42" s="63"/>
      <c r="O42" s="63"/>
      <c r="P42" s="63"/>
      <c r="Q42" s="63"/>
      <c r="R42" s="63"/>
      <c r="S42" s="63"/>
      <c r="T42" s="63"/>
      <c r="U42" s="63"/>
      <c r="V42" s="63"/>
      <c r="W42" s="63"/>
    </row>
    <row r="43" spans="1:23" ht="27.95" customHeight="1">
      <c r="A43" s="93" t="str">
        <f>HYPERLINK("http://www.nrg4sd.org/wp-content/uploads/2018/10/Localizing-the-SDGs_nrg4SD_Report.pdf","Localzing the SDGs - Regional Government Paving the Way
")</f>
        <v xml:space="preserve">Localzing the SDGs - Regional Government Paving the Way
</v>
      </c>
      <c r="B43" s="92" t="s">
        <v>307</v>
      </c>
      <c r="C43" s="92" t="s">
        <v>308</v>
      </c>
      <c r="D43" s="126" t="s">
        <v>401</v>
      </c>
      <c r="E43" s="92"/>
      <c r="F43" s="92"/>
      <c r="G43" s="92"/>
      <c r="H43" s="92"/>
      <c r="I43" s="92" t="s">
        <v>309</v>
      </c>
      <c r="J43" s="92"/>
      <c r="K43" s="92"/>
      <c r="L43" s="92"/>
      <c r="M43" s="92"/>
      <c r="N43" s="92"/>
      <c r="O43" s="92"/>
      <c r="P43" s="92"/>
      <c r="Q43" s="92"/>
      <c r="R43" s="92"/>
      <c r="S43" s="92"/>
      <c r="T43" s="92"/>
      <c r="U43" s="92"/>
      <c r="V43" s="92"/>
      <c r="W43" s="92"/>
    </row>
    <row r="44" spans="1:23" ht="27.95" customHeight="1">
      <c r="A44" s="67" t="str">
        <f>HYPERLINK("http://localizingthesdgs.org/library/290/Local-support-for-global-challenges.pdf","Local support for global challenges")</f>
        <v>Local support for global challenges</v>
      </c>
      <c r="B44" s="63" t="s">
        <v>310</v>
      </c>
      <c r="C44" s="63" t="s">
        <v>311</v>
      </c>
      <c r="D44" s="126" t="s">
        <v>401</v>
      </c>
      <c r="E44" s="63"/>
      <c r="F44" s="63"/>
      <c r="G44" s="63"/>
      <c r="H44" s="63"/>
      <c r="I44" s="63" t="s">
        <v>312</v>
      </c>
      <c r="J44" s="63"/>
      <c r="K44" s="63"/>
      <c r="L44" s="63"/>
      <c r="M44" s="63"/>
      <c r="N44" s="63"/>
      <c r="O44" s="63"/>
      <c r="P44" s="63"/>
      <c r="Q44" s="63"/>
      <c r="R44" s="63"/>
      <c r="S44" s="63"/>
      <c r="T44" s="63"/>
      <c r="U44" s="63"/>
      <c r="V44" s="63"/>
      <c r="W44" s="63"/>
    </row>
    <row r="45" spans="1:23" ht="27.95" customHeight="1">
      <c r="A45" s="93" t="str">
        <f>HYPERLINK("http://localizingthesdgs.org/library/253/Roadmap-for-localizing-SDGs-in-Asia-Pacific.pdf","Roadmap for Local Government in Localizing the SDGs        ")</f>
        <v xml:space="preserve">Roadmap for Local Government in Localizing the SDGs        </v>
      </c>
      <c r="B45" s="92" t="s">
        <v>200</v>
      </c>
      <c r="C45" s="92" t="s">
        <v>313</v>
      </c>
      <c r="D45" s="126" t="s">
        <v>401</v>
      </c>
      <c r="E45" s="92"/>
      <c r="F45" s="92"/>
      <c r="G45" s="92"/>
      <c r="H45" s="92"/>
      <c r="I45" s="92" t="s">
        <v>314</v>
      </c>
      <c r="J45" s="93" t="s">
        <v>315</v>
      </c>
      <c r="K45" s="93" t="s">
        <v>316</v>
      </c>
      <c r="L45" s="92"/>
      <c r="M45" s="92"/>
      <c r="N45" s="92"/>
      <c r="O45" s="92"/>
      <c r="P45" s="92"/>
      <c r="Q45" s="92"/>
      <c r="R45" s="92"/>
      <c r="S45" s="92"/>
      <c r="T45" s="92"/>
      <c r="U45" s="92"/>
      <c r="V45" s="92"/>
      <c r="W45" s="92"/>
    </row>
    <row r="46" spans="1:23" ht="27.95" customHeight="1">
      <c r="A46" s="63" t="s">
        <v>317</v>
      </c>
      <c r="B46" s="63" t="s">
        <v>1187</v>
      </c>
      <c r="C46" s="63" t="s">
        <v>319</v>
      </c>
      <c r="D46" s="63" t="s">
        <v>432</v>
      </c>
      <c r="E46" s="63"/>
      <c r="F46" s="63"/>
      <c r="G46" s="63"/>
      <c r="H46" s="63"/>
      <c r="I46" s="63" t="s">
        <v>321</v>
      </c>
      <c r="J46" s="63"/>
      <c r="K46" s="63"/>
      <c r="L46" s="63"/>
      <c r="M46" s="63"/>
      <c r="N46" s="63"/>
      <c r="O46" s="63"/>
      <c r="P46" s="63"/>
      <c r="Q46" s="63"/>
      <c r="R46" s="63"/>
      <c r="S46" s="63"/>
      <c r="T46" s="63"/>
      <c r="U46" s="63"/>
      <c r="V46" s="63"/>
      <c r="W46" s="63"/>
    </row>
    <row r="47" spans="1:23" ht="27.95" customHeight="1">
      <c r="A47" s="90" t="s">
        <v>326</v>
      </c>
      <c r="B47" s="91" t="s">
        <v>17</v>
      </c>
      <c r="C47" s="91" t="s">
        <v>327</v>
      </c>
      <c r="D47" s="92" t="s">
        <v>432</v>
      </c>
      <c r="E47" s="91" t="s">
        <v>328</v>
      </c>
      <c r="F47" s="92" t="s">
        <v>92</v>
      </c>
      <c r="G47" s="91" t="s">
        <v>329</v>
      </c>
      <c r="H47" s="92" t="s">
        <v>330</v>
      </c>
      <c r="I47" s="92" t="s">
        <v>331</v>
      </c>
      <c r="J47" s="90" t="s">
        <v>332</v>
      </c>
      <c r="K47" s="92"/>
      <c r="L47" s="92"/>
      <c r="M47" s="92"/>
      <c r="N47" s="92"/>
      <c r="O47" s="92"/>
      <c r="P47" s="92"/>
      <c r="Q47" s="92"/>
      <c r="R47" s="92"/>
      <c r="S47" s="92"/>
      <c r="T47" s="92"/>
      <c r="U47" s="92"/>
      <c r="V47" s="92"/>
      <c r="W47" s="92"/>
    </row>
    <row r="48" spans="1:23" ht="27.95" customHeight="1">
      <c r="A48" s="67" t="str">
        <f>HYPERLINK("https://new.unhabitat.org/sites/default/files/documents/2019-05/how_to_formulate_a_nup.pdf","
How to Formulate a National Urban Policy - A PRACTICAL GUIDE")</f>
        <v xml:space="preserve">
How to Formulate a National Urban Policy - A PRACTICAL GUIDE</v>
      </c>
      <c r="B48" s="63" t="s">
        <v>17</v>
      </c>
      <c r="C48" s="63" t="s">
        <v>343</v>
      </c>
      <c r="D48" s="63" t="s">
        <v>91</v>
      </c>
      <c r="E48" s="63"/>
      <c r="F48" s="63"/>
      <c r="G48" s="63"/>
      <c r="H48" s="63"/>
      <c r="I48" s="63"/>
      <c r="J48" s="67" t="s">
        <v>344</v>
      </c>
      <c r="K48" s="63"/>
      <c r="L48" s="63"/>
      <c r="M48" s="63"/>
      <c r="N48" s="63"/>
      <c r="O48" s="63"/>
      <c r="P48" s="63"/>
      <c r="Q48" s="63"/>
      <c r="R48" s="63"/>
      <c r="S48" s="63"/>
      <c r="T48" s="63"/>
      <c r="U48" s="63"/>
      <c r="V48" s="63"/>
      <c r="W48" s="63"/>
    </row>
    <row r="49" spans="1:23" ht="27.95" customHeight="1">
      <c r="A49" s="93" t="s">
        <v>345</v>
      </c>
      <c r="B49" s="92" t="s">
        <v>1199</v>
      </c>
      <c r="C49" s="92" t="s">
        <v>347</v>
      </c>
      <c r="D49" s="92" t="s">
        <v>12</v>
      </c>
      <c r="E49" s="92"/>
      <c r="F49" s="92"/>
      <c r="G49" s="92"/>
      <c r="H49" s="92"/>
      <c r="I49" s="92" t="s">
        <v>348</v>
      </c>
      <c r="J49" s="92"/>
      <c r="K49" s="92"/>
      <c r="L49" s="92"/>
      <c r="M49" s="92"/>
      <c r="N49" s="92"/>
      <c r="O49" s="92"/>
      <c r="P49" s="92"/>
      <c r="Q49" s="92"/>
      <c r="R49" s="92"/>
      <c r="S49" s="92"/>
      <c r="T49" s="92"/>
      <c r="U49" s="92"/>
      <c r="V49" s="92"/>
      <c r="W49" s="92"/>
    </row>
    <row r="50" spans="1:23" ht="27.95" customHeight="1">
      <c r="A50" s="67" t="str">
        <f>HYPERLINK("https://sdgindex.org/reports/sdg-index-and-dashboards-2018/","SDG INDEX and Dashboards - Global Responsabilities - Implementing the Global Goals")</f>
        <v>SDG INDEX and Dashboards - Global Responsabilities - Implementing the Global Goals</v>
      </c>
      <c r="B50" s="63" t="s">
        <v>149</v>
      </c>
      <c r="C50" s="63" t="s">
        <v>349</v>
      </c>
      <c r="D50" s="85" t="s">
        <v>12</v>
      </c>
      <c r="E50" s="63"/>
      <c r="F50" s="63"/>
      <c r="G50" s="63"/>
      <c r="H50" s="63"/>
      <c r="I50" s="63" t="s">
        <v>350</v>
      </c>
      <c r="J50" s="63"/>
      <c r="K50" s="67" t="s">
        <v>351</v>
      </c>
      <c r="L50" s="63" t="s">
        <v>352</v>
      </c>
      <c r="M50" s="63" t="s">
        <v>353</v>
      </c>
      <c r="N50" s="63"/>
      <c r="O50" s="63"/>
      <c r="P50" s="63"/>
      <c r="Q50" s="63"/>
      <c r="R50" s="63"/>
      <c r="S50" s="63"/>
      <c r="T50" s="63"/>
      <c r="U50" s="63"/>
      <c r="V50" s="63"/>
      <c r="W50" s="63"/>
    </row>
    <row r="51" spans="1:23" ht="27.95" customHeight="1">
      <c r="A51" s="93" t="s">
        <v>354</v>
      </c>
      <c r="B51" s="92" t="s">
        <v>355</v>
      </c>
      <c r="C51" s="92" t="s">
        <v>356</v>
      </c>
      <c r="D51" s="92" t="s">
        <v>12</v>
      </c>
      <c r="E51" s="92"/>
      <c r="F51" s="92"/>
      <c r="G51" s="92"/>
      <c r="H51" s="92"/>
      <c r="I51" s="92"/>
      <c r="J51" s="93" t="s">
        <v>357</v>
      </c>
      <c r="K51" s="92" t="s">
        <v>358</v>
      </c>
      <c r="L51" s="92"/>
      <c r="M51" s="92"/>
      <c r="N51" s="92"/>
      <c r="O51" s="92"/>
      <c r="P51" s="92"/>
      <c r="Q51" s="92"/>
      <c r="R51" s="92"/>
      <c r="S51" s="92"/>
      <c r="T51" s="92"/>
      <c r="U51" s="92"/>
      <c r="V51" s="92"/>
      <c r="W51" s="92"/>
    </row>
    <row r="52" spans="1:23" ht="27.95" customHeight="1">
      <c r="A52" s="67" t="s">
        <v>359</v>
      </c>
      <c r="B52" s="63" t="s">
        <v>360</v>
      </c>
      <c r="C52" s="63" t="s">
        <v>361</v>
      </c>
      <c r="D52" s="63" t="s">
        <v>12</v>
      </c>
      <c r="E52" s="63"/>
      <c r="F52" s="63"/>
      <c r="G52" s="63"/>
      <c r="H52" s="63"/>
      <c r="I52" s="63"/>
      <c r="J52" s="67" t="s">
        <v>363</v>
      </c>
      <c r="K52" s="63" t="s">
        <v>358</v>
      </c>
      <c r="L52" s="63"/>
      <c r="M52" s="63"/>
      <c r="N52" s="63"/>
      <c r="O52" s="63"/>
      <c r="P52" s="63"/>
      <c r="Q52" s="63"/>
      <c r="R52" s="63"/>
      <c r="S52" s="63"/>
      <c r="T52" s="63"/>
      <c r="U52" s="63"/>
      <c r="V52" s="63"/>
      <c r="W52" s="63"/>
    </row>
    <row r="53" spans="1:23" ht="27.95" customHeight="1">
      <c r="A53" s="93" t="s">
        <v>364</v>
      </c>
      <c r="B53" s="92" t="s">
        <v>45</v>
      </c>
      <c r="C53" s="92" t="s">
        <v>365</v>
      </c>
      <c r="D53" s="92" t="s">
        <v>12</v>
      </c>
      <c r="E53" s="92"/>
      <c r="F53" s="92"/>
      <c r="G53" s="92"/>
      <c r="H53" s="92"/>
      <c r="I53" s="92"/>
      <c r="J53" s="92"/>
      <c r="K53" s="93" t="s">
        <v>366</v>
      </c>
      <c r="L53" s="93" t="s">
        <v>367</v>
      </c>
      <c r="M53" s="92"/>
      <c r="N53" s="92"/>
      <c r="O53" s="92"/>
      <c r="P53" s="92"/>
      <c r="Q53" s="92"/>
      <c r="R53" s="92"/>
      <c r="S53" s="92"/>
      <c r="T53" s="92"/>
      <c r="U53" s="92"/>
      <c r="V53" s="92"/>
      <c r="W53" s="92"/>
    </row>
    <row r="54" spans="1:23" ht="27.95" customHeight="1">
      <c r="A54" s="61" t="str">
        <f>HYPERLINK("https://www.localizingthesdgs.org/library/343/National-and-Sub-National-Governments-on-the-way-towards-the-Localization-of-the-SDGs.pdf","National and Subnational Government on the Way towards Localization of SDGs")</f>
        <v>National and Subnational Government on the Way towards Localization of SDGs</v>
      </c>
      <c r="B54" s="62" t="s">
        <v>200</v>
      </c>
      <c r="C54" s="62" t="s">
        <v>371</v>
      </c>
      <c r="D54" s="63" t="s">
        <v>12</v>
      </c>
      <c r="E54" s="62" t="s">
        <v>40</v>
      </c>
      <c r="F54" s="63" t="s">
        <v>14</v>
      </c>
      <c r="G54" s="62" t="s">
        <v>372</v>
      </c>
      <c r="H54" s="63"/>
      <c r="I54" s="63" t="s">
        <v>373</v>
      </c>
      <c r="J54" s="70" t="s">
        <v>374</v>
      </c>
      <c r="K54" s="63"/>
      <c r="L54" s="63"/>
      <c r="M54" s="63"/>
      <c r="N54" s="63"/>
      <c r="O54" s="63"/>
      <c r="P54" s="63"/>
      <c r="Q54" s="63"/>
      <c r="R54" s="63"/>
      <c r="S54" s="63"/>
      <c r="T54" s="63"/>
      <c r="U54" s="63"/>
      <c r="V54" s="63"/>
      <c r="W54" s="63"/>
    </row>
    <row r="55" spans="1:23" ht="27.95" customHeight="1">
      <c r="A55" s="93" t="str">
        <f>HYPERLINK("https://www.uclg.org/sites/default/files/towards_the_localization_of_the_sdgs.pdf","Towards the localization of the SDGs")</f>
        <v>Towards the localization of the SDGs</v>
      </c>
      <c r="B55" s="92" t="s">
        <v>37</v>
      </c>
      <c r="C55" s="92" t="s">
        <v>376</v>
      </c>
      <c r="D55" s="92" t="s">
        <v>12</v>
      </c>
      <c r="E55" s="92"/>
      <c r="F55" s="92"/>
      <c r="G55" s="92"/>
      <c r="H55" s="92"/>
      <c r="I55" s="92"/>
      <c r="J55" s="92"/>
      <c r="K55" s="92"/>
      <c r="L55" s="92"/>
      <c r="M55" s="92"/>
      <c r="N55" s="92"/>
      <c r="O55" s="92"/>
      <c r="P55" s="92"/>
      <c r="Q55" s="92"/>
      <c r="R55" s="92"/>
      <c r="S55" s="92"/>
      <c r="T55" s="92"/>
      <c r="U55" s="92"/>
      <c r="V55" s="92"/>
      <c r="W55" s="92"/>
    </row>
    <row r="56" spans="1:23" ht="27.95" customHeight="1">
      <c r="A56" s="67" t="str">
        <f>HYPERLINK("https://www.uclg.org/sites/default/files/towards_the_localization_of_the_sdgs_0.pdf","Towards the localization of the SDGs")</f>
        <v>Towards the localization of the SDGs</v>
      </c>
      <c r="B56" s="62" t="s">
        <v>200</v>
      </c>
      <c r="C56" s="63" t="s">
        <v>377</v>
      </c>
      <c r="D56" s="63" t="s">
        <v>12</v>
      </c>
      <c r="E56" s="63"/>
      <c r="F56" s="63"/>
      <c r="G56" s="63"/>
      <c r="H56" s="63"/>
      <c r="I56" s="63"/>
      <c r="J56" s="63"/>
      <c r="K56" s="63"/>
      <c r="L56" s="63"/>
      <c r="M56" s="63"/>
      <c r="N56" s="63"/>
      <c r="O56" s="63"/>
      <c r="P56" s="63"/>
      <c r="Q56" s="63"/>
      <c r="R56" s="63"/>
      <c r="S56" s="63"/>
      <c r="T56" s="63"/>
      <c r="U56" s="63"/>
      <c r="V56" s="63"/>
      <c r="W56" s="63"/>
    </row>
    <row r="57" spans="1:23" ht="27.95" customHeight="1">
      <c r="A57" s="93" t="str">
        <f>HYPERLINK("https://go-goals.org/downloadable-material/","Go Goals - Board Game ")</f>
        <v xml:space="preserve">Go Goals - Board Game </v>
      </c>
      <c r="B57" s="92" t="s">
        <v>206</v>
      </c>
      <c r="C57" s="96" t="s">
        <v>378</v>
      </c>
      <c r="D57" s="92" t="s">
        <v>12</v>
      </c>
      <c r="E57" s="92"/>
      <c r="F57" s="92"/>
      <c r="G57" s="92"/>
      <c r="H57" s="92"/>
      <c r="I57" s="92"/>
      <c r="J57" s="92"/>
      <c r="K57" s="92"/>
      <c r="L57" s="92"/>
      <c r="M57" s="92"/>
      <c r="N57" s="92"/>
      <c r="O57" s="92"/>
      <c r="P57" s="92"/>
      <c r="Q57" s="92"/>
      <c r="R57" s="92"/>
      <c r="S57" s="92"/>
      <c r="T57" s="92"/>
      <c r="U57" s="92"/>
      <c r="V57" s="92"/>
      <c r="W57" s="92"/>
    </row>
    <row r="58" spans="1:23" ht="27.95" customHeight="1">
      <c r="A58" s="63" t="s">
        <v>379</v>
      </c>
      <c r="B58" s="63" t="s">
        <v>931</v>
      </c>
      <c r="C58" s="63" t="s">
        <v>381</v>
      </c>
      <c r="D58" s="63" t="s">
        <v>12</v>
      </c>
      <c r="E58" s="63"/>
      <c r="F58" s="63"/>
      <c r="G58" s="63"/>
      <c r="H58" s="63"/>
      <c r="I58" s="63" t="s">
        <v>382</v>
      </c>
      <c r="J58" s="63"/>
      <c r="K58" s="63"/>
      <c r="L58" s="63"/>
      <c r="M58" s="63"/>
      <c r="N58" s="63"/>
      <c r="O58" s="63"/>
      <c r="P58" s="63"/>
      <c r="Q58" s="63"/>
      <c r="R58" s="63"/>
      <c r="S58" s="63"/>
      <c r="T58" s="63"/>
      <c r="U58" s="63"/>
      <c r="V58" s="63"/>
      <c r="W58" s="63"/>
    </row>
    <row r="59" spans="1:23" customFormat="1" ht="27.95" customHeight="1">
      <c r="A59" s="40" t="str">
        <f>HYPERLINK("https://sustainabledevelopment.un.org/topics/sustainablecities","Sustainable Development Goals Knowlege Platform - Sustainable Cities ")</f>
        <v xml:space="preserve">Sustainable Development Goals Knowlege Platform - Sustainable Cities </v>
      </c>
      <c r="B59" s="37" t="s">
        <v>206</v>
      </c>
      <c r="C59" s="37" t="s">
        <v>383</v>
      </c>
      <c r="D59" s="37" t="s">
        <v>12</v>
      </c>
      <c r="E59" s="37" t="s">
        <v>13</v>
      </c>
      <c r="F59" s="34"/>
      <c r="G59" s="37" t="s">
        <v>208</v>
      </c>
      <c r="H59" s="37" t="s">
        <v>330</v>
      </c>
      <c r="I59" s="34"/>
      <c r="J59" s="41" t="s">
        <v>384</v>
      </c>
      <c r="K59" s="34"/>
      <c r="L59" s="34"/>
      <c r="M59" s="34"/>
      <c r="N59" s="34"/>
      <c r="O59" s="34"/>
      <c r="P59" s="34"/>
      <c r="Q59" s="34"/>
      <c r="R59" s="34"/>
      <c r="S59" s="34"/>
      <c r="T59" s="34"/>
      <c r="U59" s="34"/>
      <c r="V59" s="34"/>
      <c r="W59" s="34"/>
    </row>
    <row r="60" spans="1:23" ht="27.95" customHeight="1">
      <c r="A60" s="61" t="s">
        <v>390</v>
      </c>
      <c r="B60" s="63" t="s">
        <v>391</v>
      </c>
      <c r="C60" s="63" t="s">
        <v>392</v>
      </c>
      <c r="D60" s="63" t="s">
        <v>12</v>
      </c>
      <c r="E60" s="63" t="s">
        <v>19</v>
      </c>
      <c r="F60" s="63"/>
      <c r="G60" s="63" t="s">
        <v>208</v>
      </c>
      <c r="H60" s="63" t="s">
        <v>330</v>
      </c>
      <c r="I60" s="63"/>
      <c r="J60" s="67" t="s">
        <v>393</v>
      </c>
      <c r="K60" s="68"/>
      <c r="L60" s="63"/>
      <c r="M60" s="63"/>
      <c r="N60" s="63"/>
      <c r="O60" s="63"/>
      <c r="P60" s="63"/>
      <c r="Q60" s="63"/>
      <c r="R60" s="63"/>
      <c r="S60" s="63"/>
      <c r="T60" s="63"/>
      <c r="U60" s="63"/>
      <c r="V60" s="63"/>
      <c r="W60" s="63"/>
    </row>
    <row r="61" spans="1:23" ht="27.95" customHeight="1">
      <c r="A61" s="93" t="str">
        <f>HYPERLINK("https://www.aiddata.org/sdg","Aid DATA ")</f>
        <v xml:space="preserve">Aid DATA </v>
      </c>
      <c r="B61" s="92"/>
      <c r="C61" s="92" t="s">
        <v>1173</v>
      </c>
      <c r="D61" s="92" t="s">
        <v>12</v>
      </c>
      <c r="E61" s="92"/>
      <c r="F61" s="92"/>
      <c r="G61" s="92"/>
      <c r="H61" s="92"/>
      <c r="I61" s="92" t="s">
        <v>394</v>
      </c>
      <c r="J61" s="97" t="s">
        <v>395</v>
      </c>
      <c r="K61" s="98"/>
      <c r="L61" s="92"/>
      <c r="M61" s="92"/>
      <c r="N61" s="92"/>
      <c r="O61" s="92"/>
      <c r="P61" s="92"/>
      <c r="Q61" s="92"/>
      <c r="R61" s="92"/>
      <c r="S61" s="92"/>
      <c r="T61" s="92"/>
      <c r="U61" s="92"/>
      <c r="V61" s="92"/>
      <c r="W61" s="92"/>
    </row>
    <row r="62" spans="1:23" ht="27.95" customHeight="1">
      <c r="A62" s="67" t="str">
        <f>HYPERLINK("https://read.oecd-ilibrary.org/urban-rural-and-regional-development/reshaping-decentralised-development-co-operation_9789264302914-en","Reshaping Decentralised Development Co-operation")</f>
        <v>Reshaping Decentralised Development Co-operation</v>
      </c>
      <c r="B62" s="63" t="s">
        <v>56</v>
      </c>
      <c r="C62" s="63" t="s">
        <v>402</v>
      </c>
      <c r="D62" s="63" t="s">
        <v>401</v>
      </c>
      <c r="E62" s="63"/>
      <c r="F62" s="63"/>
      <c r="G62" s="63"/>
      <c r="H62" s="63"/>
      <c r="I62" s="63"/>
      <c r="J62" s="63"/>
      <c r="K62" s="63"/>
      <c r="L62" s="63"/>
      <c r="M62" s="63"/>
      <c r="N62" s="63"/>
      <c r="O62" s="63"/>
      <c r="P62" s="63"/>
      <c r="Q62" s="63"/>
      <c r="R62" s="63"/>
      <c r="S62" s="63"/>
      <c r="T62" s="63"/>
      <c r="U62" s="63"/>
      <c r="V62" s="63"/>
      <c r="W62" s="63"/>
    </row>
    <row r="63" spans="1:23" customFormat="1" ht="27.95" customHeight="1">
      <c r="A63" s="42" t="s">
        <v>403</v>
      </c>
      <c r="B63" s="17" t="s">
        <v>227</v>
      </c>
      <c r="C63" s="17" t="s">
        <v>405</v>
      </c>
      <c r="D63" s="17" t="s">
        <v>12</v>
      </c>
      <c r="E63" s="17" t="s">
        <v>406</v>
      </c>
      <c r="F63" s="18"/>
      <c r="G63" s="17" t="s">
        <v>100</v>
      </c>
      <c r="H63" s="18"/>
      <c r="I63" s="18"/>
      <c r="J63" s="29" t="s">
        <v>407</v>
      </c>
      <c r="K63" s="18"/>
      <c r="L63" s="18"/>
      <c r="M63" s="18"/>
      <c r="N63" s="18"/>
      <c r="O63" s="18"/>
      <c r="P63" s="18"/>
      <c r="Q63" s="18"/>
      <c r="R63" s="18"/>
      <c r="S63" s="18"/>
      <c r="T63" s="18"/>
      <c r="U63" s="18"/>
      <c r="V63" s="18"/>
      <c r="W63" s="18"/>
    </row>
    <row r="64" spans="1:23" ht="27.95" customHeight="1">
      <c r="A64" s="67" t="str">
        <f>HYPERLINK("https://www.vvsg.be/Internationaal/SDG-pagina/documents%20in%20foreign%20languages/Integrating%20the%20SDGs%20into%20your%20context%20analysis_finaal.pdf","INTEGRATING THE SDGS INTO YOUR CONTEXT ANALYSIS: HOW TO START?")</f>
        <v>INTEGRATING THE SDGS INTO YOUR CONTEXT ANALYSIS: HOW TO START?</v>
      </c>
      <c r="B64" s="63" t="s">
        <v>408</v>
      </c>
      <c r="C64" s="63" t="s">
        <v>409</v>
      </c>
      <c r="D64" s="63" t="s">
        <v>401</v>
      </c>
      <c r="E64" s="63"/>
      <c r="F64" s="63"/>
      <c r="G64" s="63"/>
      <c r="H64" s="63"/>
      <c r="I64" s="63"/>
      <c r="J64" s="63"/>
      <c r="K64" s="63"/>
      <c r="L64" s="63"/>
      <c r="M64" s="63"/>
      <c r="N64" s="63"/>
      <c r="O64" s="63"/>
      <c r="P64" s="63"/>
      <c r="Q64" s="63"/>
      <c r="R64" s="63"/>
      <c r="S64" s="63"/>
      <c r="T64" s="63"/>
      <c r="U64" s="63"/>
      <c r="V64" s="63"/>
      <c r="W64" s="63"/>
    </row>
    <row r="65" spans="1:23" ht="27.95" customHeight="1">
      <c r="A65" s="93" t="str">
        <f>HYPERLINK("https://www.vvsg.be/Internationaal/SDG-pagina/documents%20in%20foreign%20languages/Integrating%20the%20SDGs%20into%20your%20context%20analysis_finaal.pdf","LOCAL INDICATORS FOR THE 2030 AGENDA (SUSTAINABLE DEVELOPMENT GOALS)")</f>
        <v>LOCAL INDICATORS FOR THE 2030 AGENDA (SUSTAINABLE DEVELOPMENT GOALS)</v>
      </c>
      <c r="B65" s="92" t="s">
        <v>408</v>
      </c>
      <c r="C65" s="92" t="s">
        <v>410</v>
      </c>
      <c r="D65" s="92" t="s">
        <v>401</v>
      </c>
      <c r="E65" s="92"/>
      <c r="F65" s="92"/>
      <c r="G65" s="92"/>
      <c r="H65" s="92"/>
      <c r="I65" s="92"/>
      <c r="J65" s="92"/>
      <c r="K65" s="93" t="s">
        <v>411</v>
      </c>
      <c r="L65" s="92"/>
      <c r="M65" s="92"/>
      <c r="N65" s="92"/>
      <c r="O65" s="92"/>
      <c r="P65" s="92"/>
      <c r="Q65" s="92"/>
      <c r="R65" s="92"/>
      <c r="S65" s="92"/>
      <c r="T65" s="92"/>
      <c r="U65" s="92"/>
      <c r="V65" s="92"/>
      <c r="W65" s="92"/>
    </row>
    <row r="66" spans="1:23" ht="27.95" customHeight="1">
      <c r="A66" s="67" t="s">
        <v>412</v>
      </c>
      <c r="B66" s="63" t="s">
        <v>45</v>
      </c>
      <c r="C66" s="63" t="s">
        <v>413</v>
      </c>
      <c r="D66" s="63" t="s">
        <v>111</v>
      </c>
      <c r="E66" s="63" t="s">
        <v>19</v>
      </c>
      <c r="F66" s="63" t="s">
        <v>414</v>
      </c>
      <c r="G66" s="63" t="s">
        <v>415</v>
      </c>
      <c r="H66" s="63"/>
      <c r="I66" s="63" t="s">
        <v>416</v>
      </c>
      <c r="J66" s="63"/>
      <c r="K66" s="63"/>
      <c r="L66" s="63"/>
      <c r="M66" s="63"/>
      <c r="N66" s="63"/>
      <c r="O66" s="63"/>
      <c r="P66" s="63"/>
      <c r="Q66" s="63"/>
      <c r="R66" s="63"/>
      <c r="S66" s="63"/>
      <c r="T66" s="63"/>
      <c r="U66" s="63"/>
      <c r="V66" s="63"/>
      <c r="W66" s="63"/>
    </row>
    <row r="67" spans="1:23" ht="27.95" customHeight="1">
      <c r="A67" s="93" t="str">
        <f>HYPERLINK("https://www.vvsg.be/kennisitem/vvsg/sdg-cirkeloefening","SDG - Wheel Exercise ")</f>
        <v xml:space="preserve">SDG - Wheel Exercise </v>
      </c>
      <c r="B67" s="92" t="s">
        <v>221</v>
      </c>
      <c r="C67" s="92" t="s">
        <v>417</v>
      </c>
      <c r="D67" s="92" t="s">
        <v>401</v>
      </c>
      <c r="E67" s="92"/>
      <c r="F67" s="92"/>
      <c r="G67" s="92"/>
      <c r="H67" s="92"/>
      <c r="I67" s="92" t="s">
        <v>418</v>
      </c>
      <c r="J67" s="92"/>
      <c r="K67" s="93" t="s">
        <v>419</v>
      </c>
      <c r="L67" s="92"/>
      <c r="M67" s="92"/>
      <c r="N67" s="92"/>
      <c r="O67" s="92"/>
      <c r="P67" s="92"/>
      <c r="Q67" s="92"/>
      <c r="R67" s="92"/>
      <c r="S67" s="92"/>
      <c r="T67" s="92"/>
      <c r="U67" s="92"/>
      <c r="V67" s="92"/>
      <c r="W67" s="92"/>
    </row>
    <row r="68" spans="1:23" ht="27.95" customHeight="1">
      <c r="A68" s="67" t="str">
        <f>HYPERLINK("https://cifal-flanders.org/cifal-activities/materials/sdg-training-materials/","SDG Training Materials ")</f>
        <v xml:space="preserve">SDG Training Materials </v>
      </c>
      <c r="B68" s="63" t="s">
        <v>420</v>
      </c>
      <c r="C68" s="63" t="s">
        <v>421</v>
      </c>
      <c r="D68" s="63" t="s">
        <v>401</v>
      </c>
      <c r="E68" s="63"/>
      <c r="F68" s="63"/>
      <c r="G68" s="63"/>
      <c r="H68" s="63"/>
      <c r="I68" s="63"/>
      <c r="J68" s="63"/>
      <c r="K68" s="63"/>
      <c r="L68" s="63"/>
      <c r="M68" s="63"/>
      <c r="N68" s="63"/>
      <c r="O68" s="63"/>
      <c r="P68" s="63"/>
      <c r="Q68" s="63"/>
      <c r="R68" s="63"/>
      <c r="S68" s="63"/>
      <c r="T68" s="63"/>
      <c r="U68" s="63"/>
      <c r="V68" s="63"/>
      <c r="W68" s="63"/>
    </row>
    <row r="69" spans="1:23" ht="27.95" customHeight="1">
      <c r="A69" s="93" t="str">
        <f>HYPERLINK("https://climateimpact.undp.org/#!/toolbar/main","Climate Action Impact (CLIP) Tool")</f>
        <v>Climate Action Impact (CLIP) Tool</v>
      </c>
      <c r="B69" s="98" t="s">
        <v>422</v>
      </c>
      <c r="C69" s="92" t="s">
        <v>423</v>
      </c>
      <c r="D69" s="92" t="s">
        <v>401</v>
      </c>
      <c r="E69" s="92" t="s">
        <v>424</v>
      </c>
      <c r="F69" s="92"/>
      <c r="G69" s="92" t="s">
        <v>425</v>
      </c>
      <c r="H69" s="92"/>
      <c r="I69" s="92" t="s">
        <v>426</v>
      </c>
      <c r="J69" s="93" t="s">
        <v>427</v>
      </c>
      <c r="K69" s="92"/>
      <c r="L69" s="92"/>
      <c r="M69" s="92"/>
      <c r="N69" s="92"/>
      <c r="O69" s="92"/>
      <c r="P69" s="92"/>
      <c r="Q69" s="92"/>
      <c r="R69" s="92"/>
      <c r="S69" s="92"/>
      <c r="T69" s="92"/>
      <c r="U69" s="92"/>
      <c r="V69" s="92"/>
      <c r="W69" s="92"/>
    </row>
    <row r="70" spans="1:23" ht="27.95" customHeight="1">
      <c r="A70" s="67" t="s">
        <v>429</v>
      </c>
      <c r="B70" s="63" t="s">
        <v>430</v>
      </c>
      <c r="C70" s="63" t="s">
        <v>431</v>
      </c>
      <c r="D70" s="63" t="s">
        <v>432</v>
      </c>
      <c r="E70" s="63"/>
      <c r="F70" s="63"/>
      <c r="G70" s="63"/>
      <c r="H70" s="63"/>
      <c r="I70" s="63" t="s">
        <v>433</v>
      </c>
      <c r="J70" s="63"/>
      <c r="K70" s="63"/>
      <c r="L70" s="63"/>
      <c r="M70" s="63"/>
      <c r="N70" s="63"/>
      <c r="O70" s="63"/>
      <c r="P70" s="63"/>
      <c r="Q70" s="63"/>
      <c r="R70" s="63"/>
      <c r="S70" s="63"/>
      <c r="T70" s="63"/>
      <c r="U70" s="63"/>
      <c r="V70" s="63"/>
      <c r="W70" s="63"/>
    </row>
    <row r="71" spans="1:23" ht="27.95" customHeight="1">
      <c r="A71" s="93" t="str">
        <f>HYPERLINK("https://sustainabledevelopment.un.org/climate-sdgs-synergies2019","Climate &amp; SDG Synergies Knowledge Platform")</f>
        <v>Climate &amp; SDG Synergies Knowledge Platform</v>
      </c>
      <c r="B71" s="92" t="s">
        <v>434</v>
      </c>
      <c r="C71" s="92" t="s">
        <v>435</v>
      </c>
      <c r="D71" s="92" t="s">
        <v>436</v>
      </c>
      <c r="E71" s="92"/>
      <c r="F71" s="92"/>
      <c r="G71" s="92"/>
      <c r="H71" s="92"/>
      <c r="I71" s="92"/>
      <c r="J71" s="93" t="s">
        <v>437</v>
      </c>
      <c r="K71" s="92"/>
      <c r="L71" s="92"/>
      <c r="M71" s="92"/>
      <c r="N71" s="92"/>
      <c r="O71" s="92"/>
      <c r="P71" s="92"/>
      <c r="Q71" s="92"/>
      <c r="R71" s="92"/>
      <c r="S71" s="92"/>
      <c r="T71" s="92"/>
      <c r="U71" s="92"/>
      <c r="V71" s="92"/>
      <c r="W71" s="92"/>
    </row>
    <row r="72" spans="1:23" ht="27.95" customHeight="1">
      <c r="A72" s="67" t="s">
        <v>448</v>
      </c>
      <c r="B72" s="63"/>
      <c r="C72" s="63" t="s">
        <v>449</v>
      </c>
      <c r="D72" s="63" t="s">
        <v>447</v>
      </c>
      <c r="E72" s="63"/>
      <c r="F72" s="63"/>
      <c r="G72" s="63"/>
      <c r="H72" s="63"/>
      <c r="I72" s="63"/>
      <c r="J72" s="63"/>
      <c r="K72" s="63"/>
      <c r="L72" s="63"/>
      <c r="M72" s="63"/>
      <c r="N72" s="63"/>
      <c r="O72" s="63"/>
      <c r="P72" s="63"/>
      <c r="Q72" s="63"/>
      <c r="R72" s="63"/>
      <c r="S72" s="63"/>
      <c r="T72" s="63"/>
      <c r="U72" s="63"/>
      <c r="V72" s="63"/>
      <c r="W72" s="63"/>
    </row>
    <row r="73" spans="1:23" ht="27.95" customHeight="1">
      <c r="A73" s="93" t="s">
        <v>450</v>
      </c>
      <c r="B73" s="92" t="s">
        <v>451</v>
      </c>
      <c r="C73" s="92" t="s">
        <v>452</v>
      </c>
      <c r="D73" s="92" t="s">
        <v>447</v>
      </c>
      <c r="E73" s="92"/>
      <c r="F73" s="92"/>
      <c r="G73" s="92"/>
      <c r="H73" s="92"/>
      <c r="I73" s="92"/>
      <c r="J73" s="92"/>
      <c r="K73" s="92"/>
      <c r="L73" s="92"/>
      <c r="M73" s="92"/>
      <c r="N73" s="92"/>
      <c r="O73" s="92"/>
      <c r="P73" s="92"/>
      <c r="Q73" s="92"/>
      <c r="R73" s="92"/>
      <c r="S73" s="92"/>
      <c r="T73" s="92"/>
      <c r="U73" s="92"/>
      <c r="V73" s="92"/>
      <c r="W73" s="92"/>
    </row>
    <row r="74" spans="1:23" ht="27.95" customHeight="1">
      <c r="A74" s="67" t="s">
        <v>465</v>
      </c>
      <c r="B74" s="63" t="s">
        <v>466</v>
      </c>
      <c r="C74" s="63" t="s">
        <v>467</v>
      </c>
      <c r="D74" s="63" t="s">
        <v>468</v>
      </c>
      <c r="E74" s="63" t="s">
        <v>23</v>
      </c>
      <c r="F74" s="63"/>
      <c r="G74" s="63"/>
      <c r="H74" s="63"/>
      <c r="I74" s="63"/>
      <c r="J74" s="63"/>
      <c r="K74" s="67" t="s">
        <v>469</v>
      </c>
      <c r="L74" s="63"/>
      <c r="M74" s="63"/>
      <c r="N74" s="63"/>
      <c r="O74" s="63"/>
      <c r="P74" s="63"/>
      <c r="Q74" s="63"/>
      <c r="R74" s="63"/>
      <c r="S74" s="63"/>
      <c r="T74" s="63"/>
      <c r="U74" s="63"/>
      <c r="V74" s="63"/>
      <c r="W74" s="63"/>
    </row>
    <row r="75" spans="1:23" ht="27.95" customHeight="1">
      <c r="A75" s="93" t="str">
        <f>HYPERLINK("https://ndcpartnership.org/climate-watch/ndcs-sdg","NDC-SDG Linkages")</f>
        <v>NDC-SDG Linkages</v>
      </c>
      <c r="B75" s="92" t="s">
        <v>470</v>
      </c>
      <c r="C75" s="92" t="s">
        <v>471</v>
      </c>
      <c r="D75" s="92" t="s">
        <v>468</v>
      </c>
      <c r="E75" s="92"/>
      <c r="F75" s="92"/>
      <c r="G75" s="92"/>
      <c r="H75" s="92"/>
      <c r="I75" s="92" t="s">
        <v>426</v>
      </c>
      <c r="J75" s="92"/>
      <c r="K75" s="92"/>
      <c r="L75" s="92"/>
      <c r="M75" s="92"/>
      <c r="N75" s="92"/>
      <c r="O75" s="92"/>
      <c r="P75" s="92"/>
      <c r="Q75" s="92"/>
      <c r="R75" s="92"/>
      <c r="S75" s="92"/>
      <c r="T75" s="92"/>
      <c r="U75" s="92"/>
      <c r="V75" s="92"/>
      <c r="W75" s="92"/>
    </row>
    <row r="76" spans="1:23" ht="27.95" customHeight="1">
      <c r="A76" s="67" t="s">
        <v>476</v>
      </c>
      <c r="B76" s="63" t="s">
        <v>477</v>
      </c>
      <c r="C76" s="63" t="s">
        <v>478</v>
      </c>
      <c r="D76" s="63" t="s">
        <v>468</v>
      </c>
      <c r="E76" s="63"/>
      <c r="F76" s="63"/>
      <c r="G76" s="63"/>
      <c r="H76" s="63"/>
      <c r="I76" s="63"/>
      <c r="J76" s="63"/>
      <c r="K76" s="63"/>
      <c r="L76" s="63"/>
      <c r="M76" s="63"/>
      <c r="N76" s="63"/>
      <c r="O76" s="63"/>
      <c r="P76" s="63"/>
      <c r="Q76" s="63"/>
      <c r="R76" s="63"/>
      <c r="S76" s="63"/>
      <c r="T76" s="63"/>
      <c r="U76" s="63"/>
      <c r="V76" s="63"/>
      <c r="W76" s="63"/>
    </row>
    <row r="77" spans="1:23" ht="27.95" customHeight="1">
      <c r="A77" s="93" t="s">
        <v>479</v>
      </c>
      <c r="B77" s="92" t="s">
        <v>480</v>
      </c>
      <c r="C77" s="92" t="s">
        <v>481</v>
      </c>
      <c r="D77" s="92" t="s">
        <v>468</v>
      </c>
      <c r="E77" s="92" t="s">
        <v>23</v>
      </c>
      <c r="F77" s="92"/>
      <c r="G77" s="99"/>
      <c r="H77" s="92"/>
      <c r="I77" s="92" t="s">
        <v>482</v>
      </c>
      <c r="J77" s="92"/>
      <c r="K77" s="92"/>
      <c r="L77" s="92"/>
      <c r="M77" s="92"/>
      <c r="N77" s="92"/>
      <c r="O77" s="92"/>
      <c r="P77" s="92"/>
      <c r="Q77" s="92"/>
      <c r="R77" s="92"/>
      <c r="S77" s="92"/>
      <c r="T77" s="92"/>
      <c r="U77" s="92"/>
      <c r="V77" s="92"/>
      <c r="W77" s="92"/>
    </row>
    <row r="78" spans="1:23" ht="27.95" customHeight="1">
      <c r="A78" s="61" t="s">
        <v>483</v>
      </c>
      <c r="B78" s="62" t="s">
        <v>32</v>
      </c>
      <c r="C78" s="62" t="s">
        <v>511</v>
      </c>
      <c r="D78" s="63" t="s">
        <v>485</v>
      </c>
      <c r="E78" s="62" t="s">
        <v>40</v>
      </c>
      <c r="F78" s="63" t="s">
        <v>118</v>
      </c>
      <c r="G78" s="62" t="s">
        <v>486</v>
      </c>
      <c r="H78" s="63" t="s">
        <v>487</v>
      </c>
      <c r="I78" s="63" t="s">
        <v>488</v>
      </c>
      <c r="J78" s="61" t="s">
        <v>489</v>
      </c>
      <c r="K78" s="63"/>
      <c r="L78" s="63"/>
      <c r="M78" s="63"/>
      <c r="N78" s="63"/>
      <c r="O78" s="63"/>
      <c r="P78" s="63"/>
      <c r="Q78" s="63"/>
      <c r="R78" s="63"/>
      <c r="S78" s="63"/>
      <c r="T78" s="63"/>
      <c r="U78" s="63"/>
      <c r="V78" s="63"/>
      <c r="W78" s="63"/>
    </row>
    <row r="79" spans="1:23" customFormat="1" ht="27.95" customHeight="1">
      <c r="A79" s="27" t="str">
        <f>HYPERLINK("http://www.iuc.eu/resources/","International Urban Cooperation (IUC) Ressources")</f>
        <v>International Urban Cooperation (IUC) Ressources</v>
      </c>
      <c r="B79" s="17" t="s">
        <v>490</v>
      </c>
      <c r="C79" s="17" t="s">
        <v>491</v>
      </c>
      <c r="D79" s="17" t="s">
        <v>492</v>
      </c>
      <c r="E79" s="17" t="s">
        <v>493</v>
      </c>
      <c r="F79" s="18"/>
      <c r="G79" s="17" t="s">
        <v>387</v>
      </c>
      <c r="H79" s="18"/>
      <c r="I79" s="18"/>
      <c r="J79" s="29" t="s">
        <v>494</v>
      </c>
      <c r="K79" s="18"/>
      <c r="L79" s="18"/>
      <c r="M79" s="18"/>
      <c r="N79" s="18"/>
      <c r="O79" s="18"/>
      <c r="P79" s="18"/>
      <c r="Q79" s="18"/>
      <c r="R79" s="18"/>
      <c r="S79" s="18"/>
      <c r="T79" s="18"/>
      <c r="U79" s="18"/>
      <c r="V79" s="18"/>
      <c r="W79" s="18"/>
    </row>
    <row r="80" spans="1:23" ht="27.95" customHeight="1">
      <c r="A80" s="67" t="str">
        <f>HYPERLINK("https://www.preventionweb.net/publications/view/57476","Climate change and cities: Second assessment report of the urban climate change research network (ARC3.2) - Summary for city leaders")</f>
        <v>Climate change and cities: Second assessment report of the urban climate change research network (ARC3.2) - Summary for city leaders</v>
      </c>
      <c r="B80" s="63" t="s">
        <v>495</v>
      </c>
      <c r="C80" s="73" t="s">
        <v>496</v>
      </c>
      <c r="D80" s="63" t="s">
        <v>497</v>
      </c>
      <c r="E80" s="63" t="s">
        <v>498</v>
      </c>
      <c r="F80" s="63"/>
      <c r="G80" s="63" t="s">
        <v>387</v>
      </c>
      <c r="H80" s="63"/>
      <c r="I80" s="63"/>
      <c r="J80" s="67" t="s">
        <v>499</v>
      </c>
      <c r="K80" s="63"/>
      <c r="L80" s="63"/>
      <c r="M80" s="63"/>
      <c r="N80" s="63"/>
      <c r="O80" s="63"/>
      <c r="P80" s="63"/>
      <c r="Q80" s="63"/>
      <c r="R80" s="63"/>
      <c r="S80" s="63"/>
      <c r="T80" s="63"/>
      <c r="U80" s="63"/>
      <c r="V80" s="63"/>
      <c r="W80" s="63"/>
    </row>
    <row r="81" spans="1:23" ht="27.95" customHeight="1">
      <c r="A81" s="93" t="s">
        <v>500</v>
      </c>
      <c r="B81" s="92" t="s">
        <v>1200</v>
      </c>
      <c r="C81" s="92" t="s">
        <v>502</v>
      </c>
      <c r="D81" s="92" t="s">
        <v>91</v>
      </c>
      <c r="E81" s="92"/>
      <c r="F81" s="92" t="s">
        <v>503</v>
      </c>
      <c r="G81" s="92"/>
      <c r="H81" s="92"/>
      <c r="I81" s="92" t="s">
        <v>504</v>
      </c>
      <c r="J81" s="92"/>
      <c r="K81" s="92"/>
      <c r="L81" s="92"/>
      <c r="M81" s="92"/>
      <c r="N81" s="92"/>
      <c r="O81" s="92"/>
      <c r="P81" s="92"/>
      <c r="Q81" s="92"/>
      <c r="R81" s="92"/>
      <c r="S81" s="92"/>
      <c r="T81" s="92"/>
      <c r="U81" s="92"/>
      <c r="V81" s="92"/>
      <c r="W81" s="92"/>
    </row>
    <row r="82" spans="1:23" ht="27.95" customHeight="1">
      <c r="A82" s="67" t="s">
        <v>505</v>
      </c>
      <c r="B82" s="63" t="s">
        <v>59</v>
      </c>
      <c r="C82" s="63" t="s">
        <v>506</v>
      </c>
      <c r="D82" s="63" t="s">
        <v>507</v>
      </c>
      <c r="E82" s="63" t="s">
        <v>508</v>
      </c>
      <c r="F82" s="63" t="s">
        <v>503</v>
      </c>
      <c r="G82" s="63"/>
      <c r="H82" s="63" t="s">
        <v>509</v>
      </c>
      <c r="I82" s="63" t="s">
        <v>510</v>
      </c>
      <c r="J82" s="63"/>
      <c r="K82" s="63"/>
      <c r="L82" s="63"/>
      <c r="M82" s="63"/>
      <c r="N82" s="63"/>
      <c r="O82" s="63"/>
      <c r="P82" s="63"/>
      <c r="Q82" s="63"/>
      <c r="R82" s="63"/>
      <c r="S82" s="63"/>
      <c r="T82" s="63"/>
      <c r="U82" s="63"/>
      <c r="V82" s="63"/>
      <c r="W82" s="63"/>
    </row>
    <row r="83" spans="1:23" ht="27.95" customHeight="1">
      <c r="A83" s="90" t="str">
        <f>HYPERLINK("https://www.adb.org/sites/default/files/institutional-document/161535/toolkit-rapid-economic-assessment-cities.pdf","Tool Kit for rapid economic assessment, planning, and development of Cities in Asia")</f>
        <v>Tool Kit for rapid economic assessment, planning, and development of Cities in Asia</v>
      </c>
      <c r="B83" s="91" t="s">
        <v>540</v>
      </c>
      <c r="C83" s="91" t="s">
        <v>542</v>
      </c>
      <c r="D83" s="92" t="s">
        <v>21</v>
      </c>
      <c r="E83" s="91" t="s">
        <v>40</v>
      </c>
      <c r="F83" s="91" t="s">
        <v>36</v>
      </c>
      <c r="G83" s="91" t="s">
        <v>245</v>
      </c>
      <c r="H83" s="91" t="s">
        <v>330</v>
      </c>
      <c r="I83" s="91" t="s">
        <v>543</v>
      </c>
      <c r="J83" s="95" t="s">
        <v>545</v>
      </c>
      <c r="K83" s="92"/>
      <c r="L83" s="92"/>
      <c r="M83" s="92"/>
      <c r="N83" s="92"/>
      <c r="O83" s="92"/>
      <c r="P83" s="92"/>
      <c r="Q83" s="92"/>
      <c r="R83" s="92"/>
      <c r="S83" s="92"/>
      <c r="T83" s="92"/>
      <c r="U83" s="92"/>
      <c r="V83" s="92"/>
      <c r="W83" s="92"/>
    </row>
    <row r="84" spans="1:23" ht="27.95" customHeight="1">
      <c r="A84" s="67" t="str">
        <f>HYPERLINK("https://www.adb.org/documents/green-city-development-tool-kit","Green City Development Toolkit ")</f>
        <v xml:space="preserve">Green City Development Toolkit </v>
      </c>
      <c r="B84" s="63" t="s">
        <v>540</v>
      </c>
      <c r="C84" s="63" t="s">
        <v>551</v>
      </c>
      <c r="D84" s="63" t="s">
        <v>21</v>
      </c>
      <c r="E84" s="63" t="s">
        <v>19</v>
      </c>
      <c r="F84" s="63" t="s">
        <v>553</v>
      </c>
      <c r="G84" s="63" t="s">
        <v>245</v>
      </c>
      <c r="H84" s="63" t="s">
        <v>554</v>
      </c>
      <c r="I84" s="63" t="s">
        <v>555</v>
      </c>
      <c r="J84" s="67" t="s">
        <v>558</v>
      </c>
      <c r="K84" s="63"/>
      <c r="L84" s="63"/>
      <c r="M84" s="63"/>
      <c r="N84" s="63"/>
      <c r="O84" s="63"/>
      <c r="P84" s="63"/>
      <c r="Q84" s="63"/>
      <c r="R84" s="63"/>
      <c r="S84" s="63"/>
      <c r="T84" s="63"/>
      <c r="U84" s="63"/>
      <c r="V84" s="63"/>
      <c r="W84" s="63"/>
    </row>
    <row r="85" spans="1:23" ht="27.95" customHeight="1">
      <c r="A85" s="93" t="s">
        <v>89</v>
      </c>
      <c r="B85" s="92" t="s">
        <v>32</v>
      </c>
      <c r="C85" s="92" t="s">
        <v>90</v>
      </c>
      <c r="D85" s="92" t="s">
        <v>91</v>
      </c>
      <c r="E85" s="92" t="s">
        <v>563</v>
      </c>
      <c r="F85" s="92"/>
      <c r="G85" s="92"/>
      <c r="H85" s="92"/>
      <c r="I85" s="92" t="s">
        <v>95</v>
      </c>
      <c r="J85" s="92"/>
      <c r="K85" s="92"/>
      <c r="L85" s="92"/>
      <c r="M85" s="92"/>
      <c r="N85" s="92"/>
      <c r="O85" s="92"/>
      <c r="P85" s="92"/>
      <c r="Q85" s="92"/>
      <c r="R85" s="92"/>
      <c r="S85" s="92"/>
      <c r="T85" s="92"/>
      <c r="U85" s="92"/>
      <c r="V85" s="92"/>
      <c r="W85" s="92"/>
    </row>
    <row r="86" spans="1:23" ht="27.95" customHeight="1">
      <c r="A86" s="67" t="str">
        <f>HYPERLINK("http://localizingthesdgs.org/library/52/A-Users’-Guide-to-Measuring-Local-Governance.pdf","A Users’ Guide to Measuring Local Governance
")</f>
        <v xml:space="preserve">A Users’ Guide to Measuring Local Governance
</v>
      </c>
      <c r="B86" s="63" t="s">
        <v>22</v>
      </c>
      <c r="C86" s="63" t="s">
        <v>567</v>
      </c>
      <c r="D86" s="63" t="s">
        <v>21</v>
      </c>
      <c r="E86" s="63"/>
      <c r="F86" s="63"/>
      <c r="G86" s="63"/>
      <c r="H86" s="63"/>
      <c r="I86" s="63" t="s">
        <v>568</v>
      </c>
      <c r="J86" s="63"/>
      <c r="K86" s="63"/>
      <c r="L86" s="63"/>
      <c r="M86" s="63"/>
      <c r="N86" s="63"/>
      <c r="O86" s="63"/>
      <c r="P86" s="63"/>
      <c r="Q86" s="63"/>
      <c r="R86" s="63"/>
      <c r="S86" s="63"/>
      <c r="T86" s="63"/>
      <c r="U86" s="63"/>
      <c r="V86" s="63"/>
      <c r="W86" s="63"/>
    </row>
    <row r="87" spans="1:23" ht="27.95" customHeight="1">
      <c r="A87" s="93" t="s">
        <v>570</v>
      </c>
      <c r="B87" s="92" t="s">
        <v>540</v>
      </c>
      <c r="C87" s="92" t="s">
        <v>574</v>
      </c>
      <c r="D87" s="92" t="s">
        <v>12</v>
      </c>
      <c r="E87" s="92"/>
      <c r="F87" s="92"/>
      <c r="G87" s="92"/>
      <c r="H87" s="92"/>
      <c r="I87" s="92"/>
      <c r="J87" s="92"/>
      <c r="K87" s="92"/>
      <c r="L87" s="92"/>
      <c r="M87" s="92"/>
      <c r="N87" s="92"/>
      <c r="O87" s="92"/>
      <c r="P87" s="92"/>
      <c r="Q87" s="92"/>
      <c r="R87" s="92"/>
      <c r="S87" s="92"/>
      <c r="T87" s="92"/>
      <c r="U87" s="92"/>
      <c r="V87" s="92"/>
      <c r="W87" s="92"/>
    </row>
    <row r="88" spans="1:23" ht="27.95" customHeight="1">
      <c r="A88" s="67" t="str">
        <f>HYPERLINK("https://unhabitat.org/books/tools-to-support-participatory-urban-decision-making/","Tools to Support Participatory Urban Decision Making")</f>
        <v>Tools to Support Participatory Urban Decision Making</v>
      </c>
      <c r="B88" s="63" t="s">
        <v>17</v>
      </c>
      <c r="C88" s="63" t="s">
        <v>576</v>
      </c>
      <c r="D88" s="63" t="s">
        <v>21</v>
      </c>
      <c r="E88" s="63"/>
      <c r="F88" s="63"/>
      <c r="G88" s="63" t="s">
        <v>579</v>
      </c>
      <c r="H88" s="63"/>
      <c r="I88" s="63"/>
      <c r="J88" s="67" t="s">
        <v>580</v>
      </c>
      <c r="K88" s="63"/>
      <c r="L88" s="63"/>
      <c r="M88" s="63"/>
      <c r="N88" s="63"/>
      <c r="O88" s="63"/>
      <c r="P88" s="63"/>
      <c r="Q88" s="63"/>
      <c r="R88" s="63"/>
      <c r="S88" s="63"/>
      <c r="T88" s="63"/>
      <c r="U88" s="63"/>
      <c r="V88" s="63"/>
      <c r="W88" s="63"/>
    </row>
    <row r="89" spans="1:23" ht="27.95" customHeight="1">
      <c r="A89" s="93" t="s">
        <v>583</v>
      </c>
      <c r="B89" s="92" t="s">
        <v>49</v>
      </c>
      <c r="C89" s="92" t="s">
        <v>584</v>
      </c>
      <c r="D89" s="92" t="s">
        <v>21</v>
      </c>
      <c r="E89" s="92"/>
      <c r="F89" s="92"/>
      <c r="G89" s="92"/>
      <c r="H89" s="92"/>
      <c r="I89" s="92" t="s">
        <v>585</v>
      </c>
      <c r="J89" s="92"/>
      <c r="K89" s="92"/>
      <c r="L89" s="92"/>
      <c r="M89" s="92"/>
      <c r="N89" s="92"/>
      <c r="O89" s="92"/>
      <c r="P89" s="92"/>
      <c r="Q89" s="92"/>
      <c r="R89" s="92"/>
      <c r="S89" s="92"/>
      <c r="T89" s="92"/>
      <c r="U89" s="92"/>
      <c r="V89" s="92"/>
      <c r="W89" s="92"/>
    </row>
    <row r="90" spans="1:23" ht="27.95" customHeight="1">
      <c r="A90" s="61" t="s">
        <v>586</v>
      </c>
      <c r="B90" s="63" t="s">
        <v>540</v>
      </c>
      <c r="C90" s="63" t="s">
        <v>587</v>
      </c>
      <c r="D90" s="63" t="s">
        <v>21</v>
      </c>
      <c r="E90" s="63" t="s">
        <v>588</v>
      </c>
      <c r="F90" s="62" t="s">
        <v>589</v>
      </c>
      <c r="G90" s="62" t="s">
        <v>245</v>
      </c>
      <c r="H90" s="62" t="s">
        <v>330</v>
      </c>
      <c r="I90" s="63" t="s">
        <v>591</v>
      </c>
      <c r="J90" s="67" t="s">
        <v>592</v>
      </c>
      <c r="K90" s="63"/>
      <c r="L90" s="63"/>
      <c r="M90" s="63"/>
      <c r="N90" s="63"/>
      <c r="O90" s="63"/>
      <c r="P90" s="63"/>
      <c r="Q90" s="63"/>
      <c r="R90" s="63"/>
      <c r="S90" s="63"/>
      <c r="T90" s="63"/>
      <c r="U90" s="63"/>
      <c r="V90" s="63"/>
      <c r="W90" s="63"/>
    </row>
    <row r="91" spans="1:23" ht="27.95" customHeight="1">
      <c r="A91" s="90" t="s">
        <v>596</v>
      </c>
      <c r="B91" s="92" t="s">
        <v>598</v>
      </c>
      <c r="C91" s="91" t="s">
        <v>599</v>
      </c>
      <c r="D91" s="91" t="s">
        <v>601</v>
      </c>
      <c r="E91" s="91" t="s">
        <v>40</v>
      </c>
      <c r="F91" s="91" t="s">
        <v>14</v>
      </c>
      <c r="G91" s="91" t="s">
        <v>61</v>
      </c>
      <c r="H91" s="91" t="s">
        <v>112</v>
      </c>
      <c r="I91" s="91" t="s">
        <v>603</v>
      </c>
      <c r="J91" s="90" t="s">
        <v>604</v>
      </c>
      <c r="K91" s="92" t="s">
        <v>605</v>
      </c>
      <c r="L91" s="92" t="s">
        <v>534</v>
      </c>
      <c r="M91" s="92"/>
      <c r="N91" s="92"/>
      <c r="O91" s="92"/>
      <c r="P91" s="92"/>
      <c r="Q91" s="92"/>
      <c r="R91" s="92"/>
      <c r="S91" s="92"/>
      <c r="T91" s="92"/>
      <c r="U91" s="92"/>
      <c r="V91" s="92"/>
      <c r="W91" s="92"/>
    </row>
    <row r="92" spans="1:23" ht="27.95" customHeight="1">
      <c r="A92" s="61" t="s">
        <v>606</v>
      </c>
      <c r="B92" s="62" t="s">
        <v>124</v>
      </c>
      <c r="C92" s="63" t="s">
        <v>607</v>
      </c>
      <c r="D92" s="63" t="s">
        <v>91</v>
      </c>
      <c r="E92" s="62" t="s">
        <v>40</v>
      </c>
      <c r="F92" s="63" t="s">
        <v>14</v>
      </c>
      <c r="G92" s="62" t="s">
        <v>608</v>
      </c>
      <c r="H92" s="63"/>
      <c r="I92" s="65" t="s">
        <v>609</v>
      </c>
      <c r="J92" s="61" t="s">
        <v>610</v>
      </c>
      <c r="K92" s="63"/>
      <c r="L92" s="63"/>
      <c r="M92" s="63"/>
      <c r="N92" s="63"/>
      <c r="O92" s="63"/>
      <c r="P92" s="63"/>
      <c r="Q92" s="63"/>
      <c r="R92" s="63"/>
      <c r="S92" s="63"/>
      <c r="T92" s="63"/>
      <c r="U92" s="63"/>
      <c r="V92" s="63"/>
      <c r="W92" s="63"/>
    </row>
    <row r="93" spans="1:23" ht="27.95" customHeight="1">
      <c r="A93" s="92" t="s">
        <v>611</v>
      </c>
      <c r="B93" s="92" t="s">
        <v>45</v>
      </c>
      <c r="C93" s="92" t="s">
        <v>613</v>
      </c>
      <c r="D93" s="92" t="s">
        <v>91</v>
      </c>
      <c r="E93" s="92"/>
      <c r="F93" s="92"/>
      <c r="G93" s="92"/>
      <c r="H93" s="92"/>
      <c r="I93" s="92" t="s">
        <v>615</v>
      </c>
      <c r="J93" s="92"/>
      <c r="K93" s="92"/>
      <c r="L93" s="92"/>
      <c r="M93" s="92"/>
      <c r="N93" s="92"/>
      <c r="O93" s="92"/>
      <c r="P93" s="92"/>
      <c r="Q93" s="92"/>
      <c r="R93" s="92"/>
      <c r="S93" s="92"/>
      <c r="T93" s="92"/>
      <c r="U93" s="92"/>
      <c r="V93" s="92"/>
      <c r="W93" s="92"/>
    </row>
    <row r="94" spans="1:23" ht="27.95" customHeight="1">
      <c r="A94" s="67" t="s">
        <v>617</v>
      </c>
      <c r="B94" s="63" t="s">
        <v>17</v>
      </c>
      <c r="C94" s="63" t="s">
        <v>619</v>
      </c>
      <c r="D94" s="63" t="s">
        <v>432</v>
      </c>
      <c r="E94" s="63" t="s">
        <v>33</v>
      </c>
      <c r="F94" s="63"/>
      <c r="G94" s="63"/>
      <c r="H94" s="63"/>
      <c r="I94" s="63"/>
      <c r="J94" s="63"/>
      <c r="K94" s="63"/>
      <c r="L94" s="63"/>
      <c r="M94" s="63"/>
      <c r="N94" s="63"/>
      <c r="O94" s="63"/>
      <c r="P94" s="63"/>
      <c r="Q94" s="63"/>
      <c r="R94" s="63"/>
      <c r="S94" s="63"/>
      <c r="T94" s="63"/>
      <c r="U94" s="63"/>
      <c r="V94" s="63"/>
      <c r="W94" s="63"/>
    </row>
    <row r="95" spans="1:23" ht="27.95" customHeight="1">
      <c r="A95" s="93" t="s">
        <v>623</v>
      </c>
      <c r="B95" s="92" t="s">
        <v>17</v>
      </c>
      <c r="C95" s="92" t="s">
        <v>625</v>
      </c>
      <c r="D95" s="92" t="s">
        <v>626</v>
      </c>
      <c r="E95" s="92"/>
      <c r="F95" s="92"/>
      <c r="G95" s="92"/>
      <c r="H95" s="92"/>
      <c r="I95" s="92"/>
      <c r="J95" s="92"/>
      <c r="K95" s="92"/>
      <c r="L95" s="92"/>
      <c r="M95" s="92"/>
      <c r="N95" s="92"/>
      <c r="O95" s="92"/>
      <c r="P95" s="92"/>
      <c r="Q95" s="92"/>
      <c r="R95" s="92"/>
      <c r="S95" s="92"/>
      <c r="T95" s="92"/>
      <c r="U95" s="92"/>
      <c r="V95" s="92"/>
      <c r="W95" s="92"/>
    </row>
    <row r="96" spans="1:23" ht="27.95" customHeight="1">
      <c r="A96" s="67" t="str">
        <f>HYPERLINK("http://www.solutions-gateway.org/","Solutions Gateway")</f>
        <v>Solutions Gateway</v>
      </c>
      <c r="B96" s="63" t="s">
        <v>629</v>
      </c>
      <c r="C96" s="63" t="s">
        <v>630</v>
      </c>
      <c r="D96" s="63" t="s">
        <v>631</v>
      </c>
      <c r="E96" s="63"/>
      <c r="F96" s="63"/>
      <c r="G96" s="63" t="s">
        <v>425</v>
      </c>
      <c r="H96" s="63"/>
      <c r="I96" s="63"/>
      <c r="J96" s="67" t="s">
        <v>633</v>
      </c>
      <c r="K96" s="63"/>
      <c r="L96" s="63"/>
      <c r="M96" s="63"/>
      <c r="N96" s="63"/>
      <c r="O96" s="63"/>
      <c r="P96" s="63"/>
      <c r="Q96" s="63"/>
      <c r="R96" s="63"/>
      <c r="S96" s="63"/>
      <c r="T96" s="63"/>
      <c r="U96" s="63"/>
      <c r="V96" s="63"/>
      <c r="W96" s="63"/>
    </row>
    <row r="97" spans="1:23" ht="27.95" customHeight="1">
      <c r="A97" s="93" t="s">
        <v>634</v>
      </c>
      <c r="B97" s="92" t="s">
        <v>59</v>
      </c>
      <c r="C97" s="92" t="s">
        <v>638</v>
      </c>
      <c r="D97" s="92" t="s">
        <v>639</v>
      </c>
      <c r="E97" s="92"/>
      <c r="F97" s="92"/>
      <c r="G97" s="92"/>
      <c r="H97" s="92"/>
      <c r="I97" s="92" t="s">
        <v>640</v>
      </c>
      <c r="J97" s="92"/>
      <c r="K97" s="92"/>
      <c r="L97" s="92"/>
      <c r="M97" s="92"/>
      <c r="N97" s="92"/>
      <c r="O97" s="92"/>
      <c r="P97" s="92"/>
      <c r="Q97" s="92"/>
      <c r="R97" s="92"/>
      <c r="S97" s="92"/>
      <c r="T97" s="92"/>
      <c r="U97" s="92"/>
      <c r="V97" s="92"/>
      <c r="W97" s="92"/>
    </row>
    <row r="98" spans="1:23" ht="27.95" customHeight="1">
      <c r="A98" s="67" t="s">
        <v>643</v>
      </c>
      <c r="B98" s="63" t="s">
        <v>46</v>
      </c>
      <c r="C98" s="63" t="s">
        <v>644</v>
      </c>
      <c r="D98" s="63" t="s">
        <v>645</v>
      </c>
      <c r="E98" s="63"/>
      <c r="F98" s="63"/>
      <c r="G98" s="63"/>
      <c r="H98" s="63"/>
      <c r="I98" s="63" t="s">
        <v>646</v>
      </c>
      <c r="J98" s="63"/>
      <c r="K98" s="63"/>
      <c r="L98" s="63"/>
      <c r="M98" s="63"/>
      <c r="N98" s="63"/>
      <c r="O98" s="63"/>
      <c r="P98" s="63"/>
      <c r="Q98" s="63"/>
      <c r="R98" s="63"/>
      <c r="S98" s="63"/>
      <c r="T98" s="63"/>
      <c r="U98" s="63"/>
      <c r="V98" s="63"/>
      <c r="W98" s="63"/>
    </row>
    <row r="99" spans="1:23" ht="27.95" customHeight="1">
      <c r="A99" s="93" t="s">
        <v>649</v>
      </c>
      <c r="B99" s="92" t="s">
        <v>38</v>
      </c>
      <c r="C99" s="92" t="s">
        <v>652</v>
      </c>
      <c r="D99" s="92" t="s">
        <v>83</v>
      </c>
      <c r="E99" s="92"/>
      <c r="F99" s="92"/>
      <c r="G99" s="92"/>
      <c r="H99" s="92"/>
      <c r="I99" s="92" t="s">
        <v>653</v>
      </c>
      <c r="J99" s="92"/>
      <c r="K99" s="92"/>
      <c r="L99" s="92"/>
      <c r="M99" s="92"/>
      <c r="N99" s="92"/>
      <c r="O99" s="92"/>
      <c r="P99" s="92"/>
      <c r="Q99" s="92"/>
      <c r="R99" s="92"/>
      <c r="S99" s="92"/>
      <c r="T99" s="92"/>
      <c r="U99" s="92"/>
      <c r="V99" s="92"/>
      <c r="W99" s="92"/>
    </row>
    <row r="100" spans="1:23" ht="27.95" customHeight="1">
      <c r="A100" s="67" t="s">
        <v>655</v>
      </c>
      <c r="B100" s="63" t="s">
        <v>38</v>
      </c>
      <c r="C100" s="63" t="s">
        <v>658</v>
      </c>
      <c r="D100" s="63" t="s">
        <v>659</v>
      </c>
      <c r="E100" s="63"/>
      <c r="F100" s="63"/>
      <c r="G100" s="63"/>
      <c r="H100" s="63"/>
      <c r="I100" s="63" t="s">
        <v>660</v>
      </c>
      <c r="J100" s="63"/>
      <c r="K100" s="63"/>
      <c r="L100" s="63"/>
      <c r="M100" s="63"/>
      <c r="N100" s="63"/>
      <c r="O100" s="63"/>
      <c r="P100" s="63"/>
      <c r="Q100" s="63"/>
      <c r="R100" s="63"/>
      <c r="S100" s="63"/>
      <c r="T100" s="63"/>
      <c r="U100" s="63"/>
      <c r="V100" s="63"/>
      <c r="W100" s="63"/>
    </row>
    <row r="101" spans="1:23" ht="27.95" customHeight="1">
      <c r="A101" s="90" t="s">
        <v>662</v>
      </c>
      <c r="B101" s="91" t="s">
        <v>28</v>
      </c>
      <c r="C101" s="91" t="s">
        <v>664</v>
      </c>
      <c r="D101" s="92" t="s">
        <v>665</v>
      </c>
      <c r="E101" s="91" t="s">
        <v>40</v>
      </c>
      <c r="F101" s="92" t="s">
        <v>666</v>
      </c>
      <c r="G101" s="91" t="s">
        <v>667</v>
      </c>
      <c r="H101" s="92" t="s">
        <v>487</v>
      </c>
      <c r="I101" s="92" t="s">
        <v>668</v>
      </c>
      <c r="J101" s="90" t="s">
        <v>671</v>
      </c>
      <c r="K101" s="92"/>
      <c r="L101" s="92"/>
      <c r="M101" s="92"/>
      <c r="N101" s="92"/>
      <c r="O101" s="92"/>
      <c r="P101" s="92"/>
      <c r="Q101" s="92"/>
      <c r="R101" s="92"/>
      <c r="S101" s="92"/>
      <c r="T101" s="92"/>
      <c r="U101" s="92"/>
      <c r="V101" s="92"/>
      <c r="W101" s="92"/>
    </row>
    <row r="102" spans="1:23" ht="27.95" customHeight="1">
      <c r="A102" s="61" t="s">
        <v>673</v>
      </c>
      <c r="B102" s="62" t="s">
        <v>28</v>
      </c>
      <c r="C102" s="62" t="s">
        <v>676</v>
      </c>
      <c r="D102" s="63" t="s">
        <v>665</v>
      </c>
      <c r="E102" s="62" t="s">
        <v>40</v>
      </c>
      <c r="F102" s="63" t="s">
        <v>111</v>
      </c>
      <c r="G102" s="62" t="s">
        <v>677</v>
      </c>
      <c r="H102" s="63" t="s">
        <v>487</v>
      </c>
      <c r="I102" s="63" t="s">
        <v>678</v>
      </c>
      <c r="J102" s="61" t="s">
        <v>679</v>
      </c>
      <c r="K102" s="63"/>
      <c r="L102" s="63"/>
      <c r="M102" s="63"/>
      <c r="N102" s="63"/>
      <c r="O102" s="63"/>
      <c r="P102" s="63"/>
      <c r="Q102" s="63"/>
      <c r="R102" s="63"/>
      <c r="S102" s="63"/>
      <c r="T102" s="63"/>
      <c r="U102" s="63"/>
      <c r="V102" s="63"/>
      <c r="W102" s="63"/>
    </row>
    <row r="103" spans="1:23" ht="27.95" customHeight="1">
      <c r="A103" s="93" t="s">
        <v>683</v>
      </c>
      <c r="B103" s="92" t="s">
        <v>54</v>
      </c>
      <c r="C103" s="92" t="s">
        <v>685</v>
      </c>
      <c r="D103" s="92" t="s">
        <v>686</v>
      </c>
      <c r="E103" s="92" t="s">
        <v>29</v>
      </c>
      <c r="F103" s="92"/>
      <c r="G103" s="92"/>
      <c r="H103" s="92"/>
      <c r="I103" s="92"/>
      <c r="J103" s="92"/>
      <c r="K103" s="92"/>
      <c r="L103" s="92"/>
      <c r="M103" s="92"/>
      <c r="N103" s="92"/>
      <c r="O103" s="92"/>
      <c r="P103" s="92"/>
      <c r="Q103" s="92"/>
      <c r="R103" s="92"/>
      <c r="S103" s="92"/>
      <c r="T103" s="92"/>
      <c r="U103" s="92"/>
      <c r="V103" s="92"/>
      <c r="W103" s="92"/>
    </row>
    <row r="104" spans="1:23" ht="27.95" customHeight="1">
      <c r="A104" s="67" t="str">
        <f>HYPERLINK("https://www.unisdr.org/campaign/resilientcities/toolkit/article/the-ten-essentials-for-making-cities-resilient","The TEN Essentials for Making Cities Resilient: An operational framework of Sendai Framework at local level.")</f>
        <v>The TEN Essentials for Making Cities Resilient: An operational framework of Sendai Framework at local level.</v>
      </c>
      <c r="B104" s="63" t="s">
        <v>1177</v>
      </c>
      <c r="C104" s="63" t="s">
        <v>688</v>
      </c>
      <c r="D104" s="63" t="s">
        <v>689</v>
      </c>
      <c r="E104" s="63" t="s">
        <v>498</v>
      </c>
      <c r="F104" s="63"/>
      <c r="G104" s="63" t="s">
        <v>387</v>
      </c>
      <c r="H104" s="63"/>
      <c r="I104" s="73" t="s">
        <v>691</v>
      </c>
      <c r="J104" s="67" t="s">
        <v>692</v>
      </c>
      <c r="K104" s="63"/>
      <c r="L104" s="63"/>
      <c r="M104" s="63"/>
      <c r="N104" s="63"/>
      <c r="O104" s="63"/>
      <c r="P104" s="63"/>
      <c r="Q104" s="63"/>
      <c r="R104" s="63"/>
      <c r="S104" s="63"/>
      <c r="T104" s="63"/>
      <c r="U104" s="63"/>
      <c r="V104" s="63"/>
      <c r="W104" s="63"/>
    </row>
    <row r="105" spans="1:23" ht="27.95" customHeight="1">
      <c r="A105" s="93" t="str">
        <f>HYPERLINK("https://www.preventionweb.net/files/67430_landuseandurbanplanningforpublicrev.pdf","Words into Action Guidelines: Implementation guide for land use
and urban planning")</f>
        <v>Words into Action Guidelines: Implementation guide for land use
and urban planning</v>
      </c>
      <c r="B105" s="92" t="s">
        <v>54</v>
      </c>
      <c r="C105" s="92" t="s">
        <v>695</v>
      </c>
      <c r="D105" s="92" t="s">
        <v>689</v>
      </c>
      <c r="E105" s="92"/>
      <c r="F105" s="92"/>
      <c r="G105" s="92"/>
      <c r="H105" s="92"/>
      <c r="I105" s="92" t="s">
        <v>697</v>
      </c>
      <c r="J105" s="93" t="s">
        <v>698</v>
      </c>
      <c r="K105" s="92"/>
      <c r="L105" s="92"/>
      <c r="M105" s="92"/>
      <c r="N105" s="92"/>
      <c r="O105" s="92"/>
      <c r="P105" s="92"/>
      <c r="Q105" s="92"/>
      <c r="R105" s="92"/>
      <c r="S105" s="92"/>
      <c r="T105" s="92"/>
      <c r="U105" s="92"/>
      <c r="V105" s="92"/>
      <c r="W105" s="92"/>
    </row>
    <row r="106" spans="1:23" ht="27.95" customHeight="1">
      <c r="A106" s="67" t="str">
        <f>HYPERLINK("https://www.preventionweb.net/files/57399_57399localdrrandresiliencestrategie.pdf","Words into Action Guidelines: LOCAL DISASTER RISK REDUCTION AND RESILIENCE STRATEGIES")</f>
        <v>Words into Action Guidelines: LOCAL DISASTER RISK REDUCTION AND RESILIENCE STRATEGIES</v>
      </c>
      <c r="B106" s="63" t="s">
        <v>54</v>
      </c>
      <c r="C106" s="63" t="s">
        <v>700</v>
      </c>
      <c r="D106" s="63" t="s">
        <v>689</v>
      </c>
      <c r="E106" s="63"/>
      <c r="F106" s="63"/>
      <c r="G106" s="63"/>
      <c r="H106" s="63"/>
      <c r="I106" s="63" t="s">
        <v>697</v>
      </c>
      <c r="J106" s="67" t="s">
        <v>701</v>
      </c>
      <c r="K106" s="63"/>
      <c r="L106" s="63"/>
      <c r="M106" s="63"/>
      <c r="N106" s="63"/>
      <c r="O106" s="63"/>
      <c r="P106" s="63"/>
      <c r="Q106" s="63"/>
      <c r="R106" s="63"/>
      <c r="S106" s="63"/>
      <c r="T106" s="63"/>
      <c r="U106" s="63"/>
      <c r="V106" s="63"/>
      <c r="W106" s="63"/>
    </row>
    <row r="107" spans="1:23" ht="27.95" customHeight="1">
      <c r="A107" s="93" t="str">
        <f>HYPERLINK("https://www.unisdr.org/campaign/resilientcities/toolkit","Resilient Cities Tookit")</f>
        <v>Resilient Cities Tookit</v>
      </c>
      <c r="B107" s="92" t="s">
        <v>54</v>
      </c>
      <c r="C107" s="92" t="s">
        <v>703</v>
      </c>
      <c r="D107" s="92" t="s">
        <v>689</v>
      </c>
      <c r="E107" s="92" t="s">
        <v>23</v>
      </c>
      <c r="F107" s="92"/>
      <c r="G107" s="92"/>
      <c r="H107" s="92"/>
      <c r="I107" s="92"/>
      <c r="J107" s="92"/>
      <c r="K107" s="92"/>
      <c r="L107" s="92"/>
      <c r="M107" s="92"/>
      <c r="N107" s="92"/>
      <c r="O107" s="92"/>
      <c r="P107" s="92"/>
      <c r="Q107" s="92"/>
      <c r="R107" s="92"/>
      <c r="S107" s="92"/>
      <c r="T107" s="92"/>
      <c r="U107" s="92"/>
      <c r="V107" s="92"/>
      <c r="W107" s="92"/>
    </row>
    <row r="108" spans="1:23" ht="27.95" customHeight="1">
      <c r="A108" s="67" t="s">
        <v>705</v>
      </c>
      <c r="B108" s="63"/>
      <c r="C108" s="63" t="s">
        <v>707</v>
      </c>
      <c r="D108" s="63" t="s">
        <v>708</v>
      </c>
      <c r="E108" s="63"/>
      <c r="F108" s="63"/>
      <c r="G108" s="63"/>
      <c r="H108" s="63"/>
      <c r="I108" s="63"/>
      <c r="J108" s="63"/>
      <c r="K108" s="63"/>
      <c r="L108" s="63"/>
      <c r="M108" s="63"/>
      <c r="N108" s="63"/>
      <c r="O108" s="63"/>
      <c r="P108" s="63"/>
      <c r="Q108" s="63"/>
      <c r="R108" s="63"/>
      <c r="S108" s="63"/>
      <c r="T108" s="63"/>
      <c r="U108" s="63"/>
      <c r="V108" s="63"/>
      <c r="W108" s="63"/>
    </row>
    <row r="109" spans="1:23" ht="27.95" customHeight="1">
      <c r="A109" s="93" t="str">
        <f>HYPERLINK("https://climateactiontransparency.org/icat-guidance/sustainable-development/","ICAT Sustainable Development Guidance ")</f>
        <v xml:space="preserve">ICAT Sustainable Development Guidance </v>
      </c>
      <c r="B109" s="92" t="s">
        <v>1201</v>
      </c>
      <c r="C109" s="92" t="s">
        <v>711</v>
      </c>
      <c r="D109" s="92" t="s">
        <v>497</v>
      </c>
      <c r="E109" s="92" t="s">
        <v>498</v>
      </c>
      <c r="F109" s="92"/>
      <c r="G109" s="92" t="s">
        <v>25</v>
      </c>
      <c r="H109" s="92"/>
      <c r="I109" s="92" t="s">
        <v>426</v>
      </c>
      <c r="J109" s="93" t="s">
        <v>714</v>
      </c>
      <c r="K109" s="92"/>
      <c r="L109" s="92"/>
      <c r="M109" s="92"/>
      <c r="N109" s="92"/>
      <c r="O109" s="92"/>
      <c r="P109" s="92"/>
      <c r="Q109" s="92"/>
      <c r="R109" s="92"/>
      <c r="S109" s="92"/>
      <c r="T109" s="92"/>
      <c r="U109" s="92"/>
      <c r="V109" s="92"/>
      <c r="W109" s="92"/>
    </row>
    <row r="110" spans="1:23" ht="27.95" customHeight="1">
      <c r="A110" s="67" t="s">
        <v>717</v>
      </c>
      <c r="B110" s="63" t="s">
        <v>719</v>
      </c>
      <c r="C110" s="63" t="s">
        <v>720</v>
      </c>
      <c r="D110" s="63"/>
      <c r="E110" s="63"/>
      <c r="F110" s="63"/>
      <c r="G110" s="63"/>
      <c r="H110" s="63"/>
      <c r="I110" s="63"/>
      <c r="J110" s="63"/>
      <c r="K110" s="63"/>
      <c r="L110" s="63"/>
      <c r="M110" s="63"/>
      <c r="N110" s="63"/>
      <c r="O110" s="63"/>
      <c r="P110" s="63"/>
      <c r="Q110" s="63"/>
      <c r="R110" s="63"/>
      <c r="S110" s="63"/>
      <c r="T110" s="63"/>
      <c r="U110" s="63"/>
      <c r="V110" s="63"/>
      <c r="W110" s="63"/>
    </row>
    <row r="111" spans="1:23" ht="27.95" customHeight="1">
      <c r="A111" s="93" t="s">
        <v>722</v>
      </c>
      <c r="B111" s="92" t="s">
        <v>1202</v>
      </c>
      <c r="C111" s="92" t="s">
        <v>724</v>
      </c>
      <c r="D111" s="92"/>
      <c r="E111" s="92"/>
      <c r="F111" s="92"/>
      <c r="G111" s="92"/>
      <c r="H111" s="92"/>
      <c r="I111" s="92" t="s">
        <v>725</v>
      </c>
      <c r="J111" s="92"/>
      <c r="K111" s="97" t="s">
        <v>727</v>
      </c>
      <c r="L111" s="92" t="s">
        <v>732</v>
      </c>
      <c r="M111" s="92"/>
      <c r="N111" s="92"/>
      <c r="O111" s="92"/>
      <c r="P111" s="92"/>
      <c r="Q111" s="92"/>
      <c r="R111" s="92"/>
      <c r="S111" s="92"/>
      <c r="T111" s="92"/>
      <c r="U111" s="92"/>
      <c r="V111" s="92"/>
      <c r="W111" s="92"/>
    </row>
    <row r="112" spans="1:23" ht="27.95" customHeight="1">
      <c r="A112" s="67" t="s">
        <v>733</v>
      </c>
      <c r="B112" s="63" t="s">
        <v>735</v>
      </c>
      <c r="C112" s="63" t="s">
        <v>736</v>
      </c>
      <c r="D112" s="63"/>
      <c r="E112" s="63"/>
      <c r="F112" s="63"/>
      <c r="G112" s="63"/>
      <c r="H112" s="63"/>
      <c r="I112" s="63" t="s">
        <v>738</v>
      </c>
      <c r="J112" s="63"/>
      <c r="K112" s="67" t="s">
        <v>739</v>
      </c>
      <c r="L112" s="63"/>
      <c r="M112" s="63"/>
      <c r="N112" s="63"/>
      <c r="O112" s="63"/>
      <c r="P112" s="63"/>
      <c r="Q112" s="63"/>
      <c r="R112" s="63"/>
      <c r="S112" s="63"/>
      <c r="T112" s="63"/>
      <c r="U112" s="63"/>
      <c r="V112" s="63"/>
      <c r="W112" s="63"/>
    </row>
    <row r="113" spans="1:23" ht="27.95" customHeight="1">
      <c r="A113" s="93" t="s">
        <v>743</v>
      </c>
      <c r="B113" s="92" t="s">
        <v>269</v>
      </c>
      <c r="C113" s="92" t="s">
        <v>745</v>
      </c>
      <c r="D113" s="92"/>
      <c r="E113" s="92"/>
      <c r="F113" s="92"/>
      <c r="G113" s="92"/>
      <c r="H113" s="92"/>
      <c r="I113" s="92"/>
      <c r="J113" s="93" t="s">
        <v>746</v>
      </c>
      <c r="K113" s="93" t="s">
        <v>747</v>
      </c>
      <c r="L113" s="92"/>
      <c r="M113" s="92"/>
      <c r="N113" s="92"/>
      <c r="O113" s="92"/>
      <c r="P113" s="92"/>
      <c r="Q113" s="92"/>
      <c r="R113" s="92"/>
      <c r="S113" s="92"/>
      <c r="T113" s="92"/>
      <c r="U113" s="92"/>
      <c r="V113" s="92"/>
      <c r="W113" s="92"/>
    </row>
    <row r="114" spans="1:23" ht="27.95" customHeight="1">
      <c r="A114" s="67" t="s">
        <v>748</v>
      </c>
      <c r="B114" s="63" t="s">
        <v>750</v>
      </c>
      <c r="C114" s="63" t="s">
        <v>751</v>
      </c>
      <c r="D114" s="63"/>
      <c r="E114" s="63"/>
      <c r="F114" s="63"/>
      <c r="G114" s="63" t="s">
        <v>579</v>
      </c>
      <c r="H114" s="63"/>
      <c r="I114" s="63"/>
      <c r="J114" s="63"/>
      <c r="K114" s="63"/>
      <c r="L114" s="63"/>
      <c r="M114" s="63"/>
      <c r="N114" s="63"/>
      <c r="O114" s="63"/>
      <c r="P114" s="63"/>
      <c r="Q114" s="63"/>
      <c r="R114" s="63"/>
      <c r="S114" s="63"/>
      <c r="T114" s="63"/>
      <c r="U114" s="63"/>
      <c r="V114" s="63"/>
      <c r="W114" s="63"/>
    </row>
    <row r="115" spans="1:23" ht="27.95" customHeight="1">
      <c r="A115" s="93" t="s">
        <v>755</v>
      </c>
      <c r="B115" s="92" t="s">
        <v>37</v>
      </c>
      <c r="C115" s="92" t="s">
        <v>756</v>
      </c>
      <c r="D115" s="92"/>
      <c r="E115" s="92"/>
      <c r="F115" s="92"/>
      <c r="G115" s="92"/>
      <c r="H115" s="92"/>
      <c r="I115" s="92"/>
      <c r="J115" s="92"/>
      <c r="K115" s="92"/>
      <c r="L115" s="92"/>
      <c r="M115" s="92"/>
      <c r="N115" s="92"/>
      <c r="O115" s="92"/>
      <c r="P115" s="92"/>
      <c r="Q115" s="92"/>
      <c r="R115" s="92"/>
      <c r="S115" s="92"/>
      <c r="T115" s="92"/>
      <c r="U115" s="92"/>
      <c r="V115" s="92"/>
      <c r="W115" s="92"/>
    </row>
    <row r="116" spans="1:23" ht="27.95" customHeight="1">
      <c r="A116" s="67" t="s">
        <v>758</v>
      </c>
      <c r="B116" s="63" t="s">
        <v>124</v>
      </c>
      <c r="C116" s="63" t="s">
        <v>761</v>
      </c>
      <c r="D116" s="63" t="s">
        <v>485</v>
      </c>
      <c r="E116" s="63"/>
      <c r="F116" s="63"/>
      <c r="G116" s="63"/>
      <c r="H116" s="63"/>
      <c r="I116" s="63"/>
      <c r="J116" s="63"/>
      <c r="K116" s="63"/>
      <c r="L116" s="63"/>
      <c r="M116" s="63"/>
      <c r="N116" s="63"/>
      <c r="O116" s="63"/>
      <c r="P116" s="63"/>
      <c r="Q116" s="63"/>
      <c r="R116" s="63"/>
      <c r="S116" s="63"/>
      <c r="T116" s="63"/>
      <c r="U116" s="63"/>
      <c r="V116" s="63"/>
      <c r="W116" s="63"/>
    </row>
    <row r="117" spans="1:23" ht="27.95" customHeight="1">
      <c r="A117" s="93" t="s">
        <v>762</v>
      </c>
      <c r="B117" s="92" t="s">
        <v>1196</v>
      </c>
      <c r="C117" s="92" t="s">
        <v>763</v>
      </c>
      <c r="D117" s="92" t="s">
        <v>485</v>
      </c>
      <c r="E117" s="92"/>
      <c r="F117" s="92"/>
      <c r="G117" s="92"/>
      <c r="H117" s="92"/>
      <c r="I117" s="92"/>
      <c r="J117" s="92"/>
      <c r="K117" s="92"/>
      <c r="L117" s="92"/>
      <c r="M117" s="92"/>
      <c r="N117" s="92"/>
      <c r="O117" s="92"/>
      <c r="P117" s="92"/>
      <c r="Q117" s="92"/>
      <c r="R117" s="92"/>
      <c r="S117" s="92"/>
      <c r="T117" s="92"/>
      <c r="U117" s="92"/>
      <c r="V117" s="92"/>
      <c r="W117" s="92"/>
    </row>
    <row r="118" spans="1:23" ht="27.95" customHeight="1">
      <c r="A118" s="67" t="str">
        <f>HYPERLINK("https://www.urbanet.info","URBANET")</f>
        <v>URBANET</v>
      </c>
      <c r="B118" s="63" t="s">
        <v>1203</v>
      </c>
      <c r="C118" s="63" t="s">
        <v>764</v>
      </c>
      <c r="D118" s="63"/>
      <c r="E118" s="63"/>
      <c r="F118" s="63"/>
      <c r="G118" s="63"/>
      <c r="H118" s="63"/>
      <c r="I118" s="63"/>
      <c r="J118" s="63"/>
      <c r="K118" s="63"/>
      <c r="L118" s="63"/>
      <c r="M118" s="63"/>
      <c r="N118" s="63"/>
      <c r="O118" s="63"/>
      <c r="P118" s="63"/>
      <c r="Q118" s="63"/>
      <c r="R118" s="63"/>
      <c r="S118" s="63"/>
      <c r="T118" s="63"/>
      <c r="U118" s="63"/>
      <c r="V118" s="63"/>
      <c r="W118" s="63"/>
    </row>
    <row r="119" spans="1:23" ht="27.95" customHeight="1">
      <c r="A119" s="93" t="s">
        <v>767</v>
      </c>
      <c r="B119" s="92" t="s">
        <v>37</v>
      </c>
      <c r="C119" s="92" t="s">
        <v>768</v>
      </c>
      <c r="D119" s="92"/>
      <c r="E119" s="92"/>
      <c r="F119" s="92"/>
      <c r="G119" s="92"/>
      <c r="H119" s="92"/>
      <c r="I119" s="92"/>
      <c r="J119" s="92"/>
      <c r="K119" s="92"/>
      <c r="L119" s="92"/>
      <c r="M119" s="92"/>
      <c r="N119" s="92"/>
      <c r="O119" s="92"/>
      <c r="P119" s="92"/>
      <c r="Q119" s="92"/>
      <c r="R119" s="92"/>
      <c r="S119" s="92"/>
      <c r="T119" s="92"/>
      <c r="U119" s="92"/>
      <c r="V119" s="92"/>
      <c r="W119" s="92"/>
    </row>
    <row r="120" spans="1:23" ht="27.95" customHeight="1">
      <c r="A120" s="67" t="str">
        <f>HYPERLINK("https://www.citiesalliance.org/sites/default/files/CDS_Toolkit_Web.pdf","CITY DEVELOPMENT STRATEGIES 2.0 - CITIES GROWING WITH VISION ")</f>
        <v xml:space="preserve">CITY DEVELOPMENT STRATEGIES 2.0 - CITIES GROWING WITH VISION </v>
      </c>
      <c r="B120" s="63" t="s">
        <v>45</v>
      </c>
      <c r="C120" s="63" t="s">
        <v>770</v>
      </c>
      <c r="D120" s="63"/>
      <c r="E120" s="63"/>
      <c r="F120" s="63"/>
      <c r="G120" s="63"/>
      <c r="H120" s="63"/>
      <c r="I120" s="63" t="s">
        <v>771</v>
      </c>
      <c r="J120" s="63"/>
      <c r="K120" s="63"/>
      <c r="L120" s="63"/>
      <c r="M120" s="63"/>
      <c r="N120" s="63"/>
      <c r="O120" s="63"/>
      <c r="P120" s="63"/>
      <c r="Q120" s="63"/>
      <c r="R120" s="63"/>
      <c r="S120" s="63"/>
      <c r="T120" s="63"/>
      <c r="U120" s="63"/>
      <c r="V120" s="63"/>
      <c r="W120" s="63"/>
    </row>
    <row r="121" spans="1:23" ht="27.95" customHeight="1">
      <c r="A121" s="93" t="s">
        <v>774</v>
      </c>
      <c r="B121" s="92" t="s">
        <v>46</v>
      </c>
      <c r="C121" s="92" t="s">
        <v>776</v>
      </c>
      <c r="D121" s="92"/>
      <c r="E121" s="92"/>
      <c r="F121" s="92"/>
      <c r="G121" s="92"/>
      <c r="H121" s="92"/>
      <c r="I121" s="92" t="s">
        <v>777</v>
      </c>
      <c r="J121" s="92"/>
      <c r="K121" s="92"/>
      <c r="L121" s="92"/>
      <c r="M121" s="92"/>
      <c r="N121" s="92"/>
      <c r="O121" s="92"/>
      <c r="P121" s="92"/>
      <c r="Q121" s="92"/>
      <c r="R121" s="92"/>
      <c r="S121" s="92"/>
      <c r="T121" s="92"/>
      <c r="U121" s="92"/>
      <c r="V121" s="92"/>
      <c r="W121" s="92"/>
    </row>
    <row r="122" spans="1:23" ht="27.95" customHeight="1">
      <c r="A122" s="67" t="s">
        <v>778</v>
      </c>
      <c r="B122" s="63" t="s">
        <v>17</v>
      </c>
      <c r="C122" s="63" t="s">
        <v>779</v>
      </c>
      <c r="D122" s="63"/>
      <c r="E122" s="63"/>
      <c r="F122" s="63"/>
      <c r="G122" s="63"/>
      <c r="H122" s="63"/>
      <c r="I122" s="63" t="s">
        <v>780</v>
      </c>
      <c r="J122" s="67" t="s">
        <v>782</v>
      </c>
      <c r="K122" s="63"/>
      <c r="L122" s="63"/>
      <c r="M122" s="63"/>
      <c r="N122" s="63"/>
      <c r="O122" s="63"/>
      <c r="P122" s="63"/>
      <c r="Q122" s="63"/>
      <c r="R122" s="63"/>
      <c r="S122" s="63"/>
      <c r="T122" s="63"/>
      <c r="U122" s="63"/>
      <c r="V122" s="63"/>
      <c r="W122" s="63"/>
    </row>
    <row r="123" spans="1:23" ht="27.95" customHeight="1">
      <c r="A123" s="93" t="s">
        <v>784</v>
      </c>
      <c r="B123" s="92" t="s">
        <v>785</v>
      </c>
      <c r="C123" s="92" t="s">
        <v>786</v>
      </c>
      <c r="D123" s="92"/>
      <c r="E123" s="92"/>
      <c r="F123" s="92"/>
      <c r="G123" s="92"/>
      <c r="H123" s="92"/>
      <c r="I123" s="92"/>
      <c r="J123" s="92"/>
      <c r="K123" s="92"/>
      <c r="L123" s="92"/>
      <c r="M123" s="92"/>
      <c r="N123" s="92"/>
      <c r="O123" s="92"/>
      <c r="P123" s="92"/>
      <c r="Q123" s="92"/>
      <c r="R123" s="92"/>
      <c r="S123" s="92"/>
      <c r="T123" s="92"/>
      <c r="U123" s="92"/>
      <c r="V123" s="92"/>
      <c r="W123" s="92"/>
    </row>
    <row r="124" spans="1:23" ht="27.95" customHeight="1">
      <c r="A124" s="67" t="s">
        <v>788</v>
      </c>
      <c r="B124" s="63" t="s">
        <v>1204</v>
      </c>
      <c r="C124" s="63" t="s">
        <v>791</v>
      </c>
      <c r="D124" s="63"/>
      <c r="E124" s="63"/>
      <c r="F124" s="63"/>
      <c r="G124" s="63"/>
      <c r="H124" s="63"/>
      <c r="I124" s="63"/>
      <c r="J124" s="63"/>
      <c r="K124" s="63"/>
      <c r="L124" s="63"/>
      <c r="M124" s="63"/>
      <c r="N124" s="63"/>
      <c r="O124" s="63"/>
      <c r="P124" s="63"/>
      <c r="Q124" s="63"/>
      <c r="R124" s="63"/>
      <c r="S124" s="63"/>
      <c r="T124" s="63"/>
      <c r="U124" s="63"/>
      <c r="V124" s="63"/>
      <c r="W124" s="63"/>
    </row>
    <row r="125" spans="1:23" ht="27.95" customHeight="1">
      <c r="A125" s="93" t="s">
        <v>793</v>
      </c>
      <c r="B125" s="92" t="s">
        <v>17</v>
      </c>
      <c r="C125" s="92" t="s">
        <v>794</v>
      </c>
      <c r="D125" s="92"/>
      <c r="E125" s="92"/>
      <c r="F125" s="92"/>
      <c r="G125" s="92"/>
      <c r="H125" s="92"/>
      <c r="I125" s="92" t="s">
        <v>795</v>
      </c>
      <c r="J125" s="92"/>
      <c r="K125" s="93" t="s">
        <v>797</v>
      </c>
      <c r="L125" s="92"/>
      <c r="M125" s="92"/>
      <c r="N125" s="92"/>
      <c r="O125" s="92"/>
      <c r="P125" s="92"/>
      <c r="Q125" s="92"/>
      <c r="R125" s="92"/>
      <c r="S125" s="92"/>
      <c r="T125" s="92"/>
      <c r="U125" s="92"/>
      <c r="V125" s="92"/>
      <c r="W125" s="92"/>
    </row>
    <row r="126" spans="1:23" ht="27.95" customHeight="1">
      <c r="A126" s="67" t="s">
        <v>799</v>
      </c>
      <c r="B126" s="63" t="s">
        <v>17</v>
      </c>
      <c r="C126" s="63" t="s">
        <v>800</v>
      </c>
      <c r="D126" s="63"/>
      <c r="E126" s="63"/>
      <c r="F126" s="63"/>
      <c r="G126" s="63"/>
      <c r="H126" s="63"/>
      <c r="I126" s="63"/>
      <c r="J126" s="63"/>
      <c r="K126" s="63"/>
      <c r="L126" s="63"/>
      <c r="M126" s="63"/>
      <c r="N126" s="63"/>
      <c r="O126" s="63"/>
      <c r="P126" s="63"/>
      <c r="Q126" s="63"/>
      <c r="R126" s="63"/>
      <c r="S126" s="63"/>
      <c r="T126" s="63"/>
      <c r="U126" s="63"/>
      <c r="V126" s="63"/>
      <c r="W126" s="63"/>
    </row>
    <row r="127" spans="1:23" ht="27.95" customHeight="1">
      <c r="A127" s="93" t="s">
        <v>802</v>
      </c>
      <c r="B127" s="92" t="s">
        <v>1205</v>
      </c>
      <c r="C127" s="92" t="s">
        <v>807</v>
      </c>
      <c r="D127" s="92" t="s">
        <v>12</v>
      </c>
      <c r="E127" s="92"/>
      <c r="F127" s="92"/>
      <c r="G127" s="92"/>
      <c r="H127" s="92"/>
      <c r="I127" s="92"/>
      <c r="J127" s="92"/>
      <c r="K127" s="93" t="s">
        <v>808</v>
      </c>
      <c r="L127" s="93" t="str">
        <f>HYPERLINK("https://www.academia.edu/9294719/Urban_Sustainability_in_Theory_and_Practice_Circles_of_Sustainability_2015_","URBAN SUSTAINABILITY IN THEORY AND PRACTICE - Circles of sustainability")</f>
        <v>URBAN SUSTAINABILITY IN THEORY AND PRACTICE - Circles of sustainability</v>
      </c>
      <c r="M127" s="92"/>
      <c r="N127" s="92"/>
      <c r="O127" s="92"/>
      <c r="P127" s="92"/>
      <c r="Q127" s="92"/>
      <c r="R127" s="92"/>
      <c r="S127" s="92"/>
      <c r="T127" s="92"/>
      <c r="U127" s="92"/>
      <c r="V127" s="92"/>
      <c r="W127" s="92"/>
    </row>
    <row r="128" spans="1:23" ht="27.95" customHeight="1">
      <c r="A128" s="67" t="s">
        <v>809</v>
      </c>
      <c r="B128" s="63"/>
      <c r="C128" s="63" t="s">
        <v>812</v>
      </c>
      <c r="D128" s="63" t="s">
        <v>12</v>
      </c>
      <c r="E128" s="63"/>
      <c r="F128" s="63"/>
      <c r="G128" s="63"/>
      <c r="H128" s="63"/>
      <c r="I128" s="63"/>
      <c r="J128" s="63"/>
      <c r="K128" s="63"/>
      <c r="L128" s="63"/>
      <c r="M128" s="63"/>
      <c r="N128" s="63"/>
      <c r="O128" s="63"/>
      <c r="P128" s="63"/>
      <c r="Q128" s="63"/>
      <c r="R128" s="63"/>
      <c r="S128" s="63"/>
      <c r="T128" s="63"/>
      <c r="U128" s="63"/>
      <c r="V128" s="63"/>
      <c r="W128" s="63"/>
    </row>
    <row r="129" spans="1:23" ht="27.95" customHeight="1">
      <c r="A129" s="93" t="s">
        <v>814</v>
      </c>
      <c r="B129" s="92"/>
      <c r="C129" s="92"/>
      <c r="D129" s="92" t="s">
        <v>686</v>
      </c>
      <c r="E129" s="92"/>
      <c r="F129" s="92"/>
      <c r="G129" s="92"/>
      <c r="H129" s="92"/>
      <c r="I129" s="92"/>
      <c r="J129" s="92"/>
      <c r="K129" s="92"/>
      <c r="L129" s="92"/>
      <c r="M129" s="92"/>
      <c r="N129" s="92"/>
      <c r="O129" s="92"/>
      <c r="P129" s="92"/>
      <c r="Q129" s="92"/>
      <c r="R129" s="92"/>
      <c r="S129" s="92"/>
      <c r="T129" s="92"/>
      <c r="U129" s="92"/>
      <c r="V129" s="92"/>
      <c r="W129" s="92"/>
    </row>
    <row r="130" spans="1:23" ht="27.95" customHeight="1">
      <c r="A130" s="67" t="s">
        <v>820</v>
      </c>
      <c r="B130" s="63" t="s">
        <v>56</v>
      </c>
      <c r="C130" s="63" t="s">
        <v>822</v>
      </c>
      <c r="D130" s="63"/>
      <c r="E130" s="63"/>
      <c r="F130" s="63"/>
      <c r="G130" s="63"/>
      <c r="H130" s="63"/>
      <c r="I130" s="63" t="s">
        <v>824</v>
      </c>
      <c r="J130" s="63"/>
      <c r="K130" s="63"/>
      <c r="L130" s="63"/>
      <c r="M130" s="63"/>
      <c r="N130" s="63"/>
      <c r="O130" s="63"/>
      <c r="P130" s="63"/>
      <c r="Q130" s="63"/>
      <c r="R130" s="63"/>
      <c r="S130" s="63"/>
      <c r="T130" s="63"/>
      <c r="U130" s="63"/>
      <c r="V130" s="63"/>
      <c r="W130" s="63"/>
    </row>
    <row r="131" spans="1:23" ht="27.95" customHeight="1">
      <c r="A131" s="93" t="s">
        <v>825</v>
      </c>
      <c r="B131" s="92" t="s">
        <v>56</v>
      </c>
      <c r="C131" s="92" t="s">
        <v>827</v>
      </c>
      <c r="D131" s="92"/>
      <c r="E131" s="92"/>
      <c r="F131" s="92"/>
      <c r="G131" s="92"/>
      <c r="H131" s="92"/>
      <c r="I131" s="92"/>
      <c r="J131" s="92"/>
      <c r="K131" s="92"/>
      <c r="L131" s="92"/>
      <c r="M131" s="92"/>
      <c r="N131" s="92"/>
      <c r="O131" s="92"/>
      <c r="P131" s="92"/>
      <c r="Q131" s="92"/>
      <c r="R131" s="92"/>
      <c r="S131" s="92"/>
      <c r="T131" s="92"/>
      <c r="U131" s="92"/>
      <c r="V131" s="92"/>
      <c r="W131" s="92"/>
    </row>
    <row r="132" spans="1:23" ht="27.95" customHeight="1">
      <c r="A132" s="67" t="str">
        <f>HYPERLINK("https://www.youtube.com/watch?v=Ws8risKTaww&amp;t=","Die Agenda 2030 umsetzen – auf die Städte kommt es an!
")</f>
        <v xml:space="preserve">Die Agenda 2030 umsetzen – auf die Städte kommt es an!
</v>
      </c>
      <c r="B132" s="63" t="s">
        <v>1206</v>
      </c>
      <c r="C132" s="63" t="s">
        <v>831</v>
      </c>
      <c r="D132" s="63" t="s">
        <v>12</v>
      </c>
      <c r="E132" s="63" t="s">
        <v>832</v>
      </c>
      <c r="F132" s="63"/>
      <c r="G132" s="63"/>
      <c r="H132" s="63"/>
      <c r="I132" s="63"/>
      <c r="J132" s="63"/>
      <c r="K132" s="63"/>
      <c r="L132" s="63"/>
      <c r="M132" s="63"/>
      <c r="N132" s="63"/>
      <c r="O132" s="63"/>
      <c r="P132" s="63"/>
      <c r="Q132" s="63"/>
      <c r="R132" s="63"/>
      <c r="S132" s="63"/>
      <c r="T132" s="63"/>
      <c r="U132" s="63"/>
      <c r="V132" s="63"/>
      <c r="W132" s="63"/>
    </row>
    <row r="133" spans="1:23" ht="27.95" customHeight="1">
      <c r="A133" s="93" t="s">
        <v>834</v>
      </c>
      <c r="B133" s="92" t="s">
        <v>22</v>
      </c>
      <c r="C133" s="92" t="s">
        <v>836</v>
      </c>
      <c r="D133" s="92"/>
      <c r="E133" s="92"/>
      <c r="F133" s="92"/>
      <c r="G133" s="92"/>
      <c r="H133" s="92"/>
      <c r="I133" s="92"/>
      <c r="J133" s="92"/>
      <c r="K133" s="92"/>
      <c r="L133" s="92"/>
      <c r="M133" s="92"/>
      <c r="N133" s="92"/>
      <c r="O133" s="92"/>
      <c r="P133" s="92"/>
      <c r="Q133" s="92"/>
      <c r="R133" s="92"/>
      <c r="S133" s="92"/>
      <c r="T133" s="92"/>
      <c r="U133" s="92"/>
      <c r="V133" s="92"/>
      <c r="W133" s="92"/>
    </row>
    <row r="134" spans="1:23" ht="27.95" customHeight="1">
      <c r="A134" s="67" t="s">
        <v>838</v>
      </c>
      <c r="B134" s="63" t="s">
        <v>56</v>
      </c>
      <c r="C134" s="63" t="s">
        <v>840</v>
      </c>
      <c r="D134" s="63" t="s">
        <v>12</v>
      </c>
      <c r="E134" s="63"/>
      <c r="F134" s="63"/>
      <c r="G134" s="63"/>
      <c r="H134" s="63"/>
      <c r="I134" s="63"/>
      <c r="J134" s="67" t="s">
        <v>841</v>
      </c>
      <c r="K134" s="63" t="s">
        <v>842</v>
      </c>
      <c r="L134" s="63"/>
      <c r="M134" s="63"/>
      <c r="N134" s="63"/>
      <c r="O134" s="63"/>
      <c r="P134" s="63"/>
      <c r="Q134" s="63"/>
      <c r="R134" s="63"/>
      <c r="S134" s="63"/>
      <c r="T134" s="63"/>
      <c r="U134" s="63"/>
      <c r="V134" s="63"/>
      <c r="W134" s="63"/>
    </row>
    <row r="135" spans="1:23" ht="27.95" customHeight="1">
      <c r="A135" s="93" t="s">
        <v>843</v>
      </c>
      <c r="B135" s="92" t="s">
        <v>173</v>
      </c>
      <c r="C135" s="92" t="s">
        <v>844</v>
      </c>
      <c r="D135" s="92"/>
      <c r="E135" s="92"/>
      <c r="F135" s="92"/>
      <c r="G135" s="92"/>
      <c r="H135" s="92"/>
      <c r="I135" s="92"/>
      <c r="J135" s="92"/>
      <c r="K135" s="92"/>
      <c r="L135" s="92"/>
      <c r="M135" s="92"/>
      <c r="N135" s="92"/>
      <c r="O135" s="92"/>
      <c r="P135" s="92"/>
      <c r="Q135" s="92"/>
      <c r="R135" s="92"/>
      <c r="S135" s="92"/>
      <c r="T135" s="92"/>
      <c r="U135" s="92"/>
      <c r="V135" s="92"/>
      <c r="W135" s="92"/>
    </row>
    <row r="136" spans="1:23" ht="27.95" customHeight="1">
      <c r="A136" s="67" t="s">
        <v>848</v>
      </c>
      <c r="B136" s="63" t="s">
        <v>17</v>
      </c>
      <c r="C136" s="63" t="s">
        <v>851</v>
      </c>
      <c r="D136" s="63" t="s">
        <v>12</v>
      </c>
      <c r="E136" s="63"/>
      <c r="F136" s="63"/>
      <c r="G136" s="63"/>
      <c r="H136" s="63"/>
      <c r="I136" s="63"/>
      <c r="J136" s="63"/>
      <c r="K136" s="63" t="s">
        <v>852</v>
      </c>
      <c r="L136" s="63"/>
      <c r="M136" s="63"/>
      <c r="N136" s="63"/>
      <c r="O136" s="63"/>
      <c r="P136" s="63"/>
      <c r="Q136" s="63"/>
      <c r="R136" s="63"/>
      <c r="S136" s="63"/>
      <c r="T136" s="63"/>
      <c r="U136" s="63"/>
      <c r="V136" s="63"/>
      <c r="W136" s="63"/>
    </row>
    <row r="137" spans="1:23" ht="27.95" customHeight="1">
      <c r="A137" s="93" t="s">
        <v>853</v>
      </c>
      <c r="B137" s="92" t="s">
        <v>1207</v>
      </c>
      <c r="C137" s="92" t="s">
        <v>855</v>
      </c>
      <c r="D137" s="92" t="s">
        <v>12</v>
      </c>
      <c r="E137" s="92"/>
      <c r="F137" s="92"/>
      <c r="G137" s="92"/>
      <c r="H137" s="92"/>
      <c r="I137" s="92" t="s">
        <v>856</v>
      </c>
      <c r="J137" s="92"/>
      <c r="K137" s="92"/>
      <c r="L137" s="92"/>
      <c r="M137" s="92"/>
      <c r="N137" s="92"/>
      <c r="O137" s="92"/>
      <c r="P137" s="92"/>
      <c r="Q137" s="92"/>
      <c r="R137" s="92"/>
      <c r="S137" s="92"/>
      <c r="T137" s="92"/>
      <c r="U137" s="92"/>
      <c r="V137" s="92"/>
      <c r="W137" s="92"/>
    </row>
    <row r="138" spans="1:23" ht="27.95" customHeight="1">
      <c r="A138" s="67" t="str">
        <f>HYPERLINK("https://www.brookings.edu/wp-content/uploads/2019/06/City-leadership-on-the-SDGs.pdf","Shaping th eglobal agenda to maximize city leadership on the SDGs - The experiences of vanguard cities")</f>
        <v>Shaping th eglobal agenda to maximize city leadership on the SDGs - The experiences of vanguard cities</v>
      </c>
      <c r="B138" s="63" t="s">
        <v>1208</v>
      </c>
      <c r="C138" s="63" t="s">
        <v>858</v>
      </c>
      <c r="D138" s="63" t="s">
        <v>12</v>
      </c>
      <c r="E138" s="63"/>
      <c r="F138" s="63"/>
      <c r="G138" s="63"/>
      <c r="H138" s="63"/>
      <c r="I138" s="63"/>
      <c r="J138" s="63"/>
      <c r="K138" s="63"/>
      <c r="L138" s="63"/>
      <c r="M138" s="63"/>
      <c r="N138" s="63"/>
      <c r="O138" s="63"/>
      <c r="P138" s="63"/>
      <c r="Q138" s="63"/>
      <c r="R138" s="63"/>
      <c r="S138" s="63"/>
      <c r="T138" s="63"/>
      <c r="U138" s="63"/>
      <c r="V138" s="63"/>
      <c r="W138" s="63"/>
    </row>
    <row r="139" spans="1:23" ht="27.95" customHeight="1">
      <c r="A139" s="93" t="str">
        <f>HYPERLINK("https://gaiaeducation.org/product/sdgs-flashcards/ ","GAIA Education SDG Flash Cards")</f>
        <v>GAIA Education SDG Flash Cards</v>
      </c>
      <c r="B139" s="92" t="s">
        <v>860</v>
      </c>
      <c r="C139" s="92" t="s">
        <v>861</v>
      </c>
      <c r="D139" s="92"/>
      <c r="E139" s="92" t="s">
        <v>863</v>
      </c>
      <c r="F139" s="92"/>
      <c r="G139" s="92"/>
      <c r="H139" s="92"/>
      <c r="I139" s="92" t="s">
        <v>865</v>
      </c>
      <c r="J139" s="93" t="s">
        <v>866</v>
      </c>
      <c r="K139" s="93" t="s">
        <v>867</v>
      </c>
      <c r="L139" s="92"/>
      <c r="M139" s="92"/>
      <c r="N139" s="92"/>
      <c r="O139" s="92"/>
      <c r="P139" s="92"/>
      <c r="Q139" s="92"/>
      <c r="R139" s="92"/>
      <c r="S139" s="92"/>
      <c r="T139" s="92"/>
      <c r="U139" s="92"/>
      <c r="V139" s="92"/>
      <c r="W139" s="92"/>
    </row>
    <row r="140" spans="1:23" ht="27.95" customHeight="1">
      <c r="A140" s="67" t="str">
        <f>HYPERLINK("http://17goals.org/tools-and-resources/ ","17 Goals - Tools and Resource ")</f>
        <v xml:space="preserve">17 Goals - Tools and Resource </v>
      </c>
      <c r="B140" s="63"/>
      <c r="C140" s="63" t="s">
        <v>868</v>
      </c>
      <c r="D140" s="63"/>
      <c r="E140" s="63"/>
      <c r="F140" s="63"/>
      <c r="G140" s="63"/>
      <c r="H140" s="63"/>
      <c r="I140" s="63"/>
      <c r="J140" s="63"/>
      <c r="K140" s="63"/>
      <c r="L140" s="63"/>
      <c r="M140" s="63"/>
      <c r="N140" s="63"/>
      <c r="O140" s="63"/>
      <c r="P140" s="63"/>
      <c r="Q140" s="63"/>
      <c r="R140" s="63"/>
      <c r="S140" s="63"/>
      <c r="T140" s="63"/>
      <c r="U140" s="63"/>
      <c r="V140" s="63"/>
      <c r="W140" s="63"/>
    </row>
    <row r="141" spans="1:23" ht="27.95" customHeight="1">
      <c r="A141" s="93" t="str">
        <f>HYPERLINK("http://www.margreetdeheer.com/eng/globalgoals.html ","The Global Goals of Sustainable Development – Comic")</f>
        <v>The Global Goals of Sustainable Development – Comic</v>
      </c>
      <c r="B141" s="92" t="s">
        <v>869</v>
      </c>
      <c r="C141" s="92" t="s">
        <v>870</v>
      </c>
      <c r="D141" s="92"/>
      <c r="E141" s="92"/>
      <c r="F141" s="92"/>
      <c r="G141" s="92"/>
      <c r="H141" s="92"/>
      <c r="I141" s="92"/>
      <c r="J141" s="92"/>
      <c r="K141" s="92"/>
      <c r="L141" s="92"/>
      <c r="M141" s="92"/>
      <c r="N141" s="92"/>
      <c r="O141" s="92"/>
      <c r="P141" s="92"/>
      <c r="Q141" s="92"/>
      <c r="R141" s="92"/>
      <c r="S141" s="92"/>
      <c r="T141" s="92"/>
      <c r="U141" s="92"/>
      <c r="V141" s="92"/>
      <c r="W141" s="92"/>
    </row>
    <row r="142" spans="1:23" ht="27.95" customHeight="1">
      <c r="A142" s="67" t="str">
        <f>HYPERLINK("https://sdgacademy.org/courses/  ","SDG Academy")</f>
        <v>SDG Academy</v>
      </c>
      <c r="B142" s="63" t="s">
        <v>149</v>
      </c>
      <c r="C142" s="63" t="s">
        <v>872</v>
      </c>
      <c r="D142" s="63" t="s">
        <v>12</v>
      </c>
      <c r="E142" s="63"/>
      <c r="F142" s="63"/>
      <c r="G142" s="63"/>
      <c r="H142" s="63"/>
      <c r="I142" s="63"/>
      <c r="J142" s="63"/>
      <c r="K142" s="63"/>
      <c r="L142" s="63"/>
      <c r="M142" s="63"/>
      <c r="N142" s="63"/>
      <c r="O142" s="63"/>
      <c r="P142" s="63"/>
      <c r="Q142" s="63"/>
      <c r="R142" s="63"/>
      <c r="S142" s="63"/>
      <c r="T142" s="63"/>
      <c r="U142" s="63"/>
      <c r="V142" s="63"/>
      <c r="W142" s="63"/>
    </row>
    <row r="143" spans="1:23" ht="27.95" customHeight="1">
      <c r="A143" s="93" t="str">
        <f>HYPERLINK("https://www.goaltracker.org","Goal Tracker ")</f>
        <v xml:space="preserve">Goal Tracker </v>
      </c>
      <c r="B143" s="92" t="s">
        <v>875</v>
      </c>
      <c r="C143" s="92" t="s">
        <v>876</v>
      </c>
      <c r="D143" s="92"/>
      <c r="E143" s="92"/>
      <c r="F143" s="92"/>
      <c r="G143" s="92"/>
      <c r="H143" s="92"/>
      <c r="I143" s="92" t="s">
        <v>877</v>
      </c>
      <c r="J143" s="92"/>
      <c r="K143" s="92"/>
      <c r="L143" s="92"/>
      <c r="M143" s="92"/>
      <c r="N143" s="92"/>
      <c r="O143" s="92"/>
      <c r="P143" s="92"/>
      <c r="Q143" s="92"/>
      <c r="R143" s="92"/>
      <c r="S143" s="92"/>
      <c r="T143" s="92"/>
      <c r="U143" s="92"/>
      <c r="V143" s="92"/>
      <c r="W143" s="92"/>
    </row>
    <row r="144" spans="1:23" ht="27.95" customHeight="1">
      <c r="A144" s="67" t="str">
        <f>HYPERLINK("http://old.iclei.org/index.php?id=19","ICLEI Tools ")</f>
        <v xml:space="preserve">ICLEI Tools </v>
      </c>
      <c r="B144" s="63" t="s">
        <v>38</v>
      </c>
      <c r="C144" s="63" t="s">
        <v>878</v>
      </c>
      <c r="D144" s="63"/>
      <c r="E144" s="63"/>
      <c r="F144" s="63"/>
      <c r="G144" s="63"/>
      <c r="H144" s="63"/>
      <c r="I144" s="63"/>
      <c r="J144" s="63"/>
      <c r="K144" s="63"/>
      <c r="L144" s="63"/>
      <c r="M144" s="63"/>
      <c r="N144" s="63"/>
      <c r="O144" s="63"/>
      <c r="P144" s="63"/>
      <c r="Q144" s="63"/>
      <c r="R144" s="63"/>
      <c r="S144" s="63"/>
      <c r="T144" s="63"/>
      <c r="U144" s="63"/>
      <c r="V144" s="63"/>
      <c r="W144" s="63"/>
    </row>
    <row r="145" spans="1:23" ht="27.95" customHeight="1">
      <c r="A145" s="93" t="str">
        <f>HYPERLINK("https://skew.engagement-global.de/sdg-werkzeugkasten.html","SDG-Werkzeugkasten")</f>
        <v>SDG-Werkzeugkasten</v>
      </c>
      <c r="B145" s="92" t="s">
        <v>879</v>
      </c>
      <c r="C145" s="92"/>
      <c r="D145" s="92" t="s">
        <v>12</v>
      </c>
      <c r="E145" s="92"/>
      <c r="F145" s="92"/>
      <c r="G145" s="92"/>
      <c r="H145" s="92"/>
      <c r="I145" s="92"/>
      <c r="J145" s="92"/>
      <c r="K145" s="93" t="s">
        <v>880</v>
      </c>
      <c r="L145" s="92"/>
      <c r="M145" s="92"/>
      <c r="N145" s="92"/>
      <c r="O145" s="92"/>
      <c r="P145" s="92"/>
      <c r="Q145" s="92"/>
      <c r="R145" s="92"/>
      <c r="S145" s="92"/>
      <c r="T145" s="92"/>
      <c r="U145" s="92"/>
      <c r="V145" s="92"/>
      <c r="W145" s="92"/>
    </row>
    <row r="146" spans="1:23" ht="27.95" customHeight="1">
      <c r="A146" s="63" t="s">
        <v>881</v>
      </c>
      <c r="B146" s="63" t="s">
        <v>879</v>
      </c>
      <c r="C146" s="63" t="s">
        <v>883</v>
      </c>
      <c r="D146" s="63" t="s">
        <v>12</v>
      </c>
      <c r="E146" s="63"/>
      <c r="F146" s="63"/>
      <c r="G146" s="63"/>
      <c r="H146" s="63"/>
      <c r="I146" s="63"/>
      <c r="J146" s="63"/>
      <c r="K146" s="67" t="s">
        <v>884</v>
      </c>
      <c r="L146" s="63"/>
      <c r="M146" s="63"/>
      <c r="N146" s="63"/>
      <c r="O146" s="63"/>
      <c r="P146" s="63"/>
      <c r="Q146" s="63"/>
      <c r="R146" s="63"/>
      <c r="S146" s="63"/>
      <c r="T146" s="63"/>
      <c r="U146" s="63"/>
      <c r="V146" s="63"/>
      <c r="W146" s="63"/>
    </row>
    <row r="147" spans="1:23" ht="27.95" customHeight="1">
      <c r="A147" s="93" t="str">
        <f>HYPERLINK("https://skew.engagement-global.de/municipal-sustainability-strategies.html","Global Sustainable Municipality in North Rhine-Westphalia 
")</f>
        <v xml:space="preserve">Global Sustainable Municipality in North Rhine-Westphalia 
</v>
      </c>
      <c r="B147" s="92" t="s">
        <v>879</v>
      </c>
      <c r="C147" s="92" t="s">
        <v>886</v>
      </c>
      <c r="D147" s="92" t="s">
        <v>12</v>
      </c>
      <c r="E147" s="92"/>
      <c r="F147" s="92"/>
      <c r="G147" s="92"/>
      <c r="H147" s="92"/>
      <c r="I147" s="92" t="s">
        <v>887</v>
      </c>
      <c r="J147" s="92"/>
      <c r="K147" s="92"/>
      <c r="L147" s="92"/>
      <c r="M147" s="92"/>
      <c r="N147" s="92"/>
      <c r="O147" s="92"/>
      <c r="P147" s="92"/>
      <c r="Q147" s="92"/>
      <c r="R147" s="92"/>
      <c r="S147" s="92"/>
      <c r="T147" s="92"/>
      <c r="U147" s="92"/>
      <c r="V147" s="92"/>
      <c r="W147" s="92"/>
    </row>
    <row r="148" spans="1:23" ht="27.95" customHeight="1">
      <c r="A148" s="67" t="str">
        <f>HYPERLINK("https://skew.engagement-global.de/aktuelle-mitteilung/praktische-hilfe-sdg-werkzeugkasten.html?file=files/2_Mediathek/Mediathek_Microsites/SKEW/Themen/Global_Nachhaltige_Kommune/SDG-Werkzeugkasten/Dashboard_kommunale%20SDG-Indikatoren_V2_1.xlsx","SDG Dashboard")</f>
        <v>SDG Dashboard</v>
      </c>
      <c r="B148" s="63" t="s">
        <v>879</v>
      </c>
      <c r="C148" s="63"/>
      <c r="D148" s="63"/>
      <c r="E148" s="63" t="s">
        <v>888</v>
      </c>
      <c r="F148" s="63"/>
      <c r="G148" s="63"/>
      <c r="H148" s="63"/>
      <c r="I148" s="63"/>
      <c r="J148" s="67" t="s">
        <v>889</v>
      </c>
      <c r="K148" s="63"/>
      <c r="L148" s="63"/>
      <c r="M148" s="63"/>
      <c r="N148" s="63"/>
      <c r="O148" s="63"/>
      <c r="P148" s="63"/>
      <c r="Q148" s="63"/>
      <c r="R148" s="63"/>
      <c r="S148" s="63"/>
      <c r="T148" s="63"/>
      <c r="U148" s="63"/>
      <c r="V148" s="63"/>
      <c r="W148" s="63"/>
    </row>
    <row r="149" spans="1:23" ht="27.95" customHeight="1">
      <c r="A149" s="93" t="str">
        <f>HYPERLINK("https://cifal-flanders.org/wp-content/uploads/2019/06/CIFAL-Flanders_SDG-Infosheet_2019-Q2.pdf","SDG Infosheet - Online resources ")</f>
        <v xml:space="preserve">SDG Infosheet - Online resources </v>
      </c>
      <c r="B149" s="92" t="s">
        <v>420</v>
      </c>
      <c r="C149" s="92" t="s">
        <v>891</v>
      </c>
      <c r="D149" s="92"/>
      <c r="E149" s="92"/>
      <c r="F149" s="92"/>
      <c r="G149" s="92"/>
      <c r="H149" s="92"/>
      <c r="I149" s="92"/>
      <c r="J149" s="92"/>
      <c r="K149" s="92"/>
      <c r="L149" s="92"/>
      <c r="M149" s="92"/>
      <c r="N149" s="92"/>
      <c r="O149" s="92"/>
      <c r="P149" s="92"/>
      <c r="Q149" s="92"/>
      <c r="R149" s="92"/>
      <c r="S149" s="92"/>
      <c r="T149" s="92"/>
      <c r="U149" s="92"/>
      <c r="V149" s="92"/>
      <c r="W149" s="92"/>
    </row>
    <row r="150" spans="1:23" ht="27.95" customHeight="1">
      <c r="A150" s="67" t="str">
        <f>HYPERLINK("https://www.voka.be/communities/voka-charter-duurzaam-ondernemen-vcdo-oost-vlaanderen/sdg-roadmap","SDG Road Map Workshop (Dutch) ")</f>
        <v xml:space="preserve">SDG Road Map Workshop (Dutch) </v>
      </c>
      <c r="B150" s="63" t="s">
        <v>893</v>
      </c>
      <c r="C150" s="63" t="s">
        <v>894</v>
      </c>
      <c r="D150" s="63"/>
      <c r="E150" s="63"/>
      <c r="F150" s="63"/>
      <c r="G150" s="63"/>
      <c r="H150" s="63"/>
      <c r="I150" s="63"/>
      <c r="J150" s="63"/>
      <c r="K150" s="63"/>
      <c r="L150" s="63"/>
      <c r="M150" s="63"/>
      <c r="N150" s="63"/>
      <c r="O150" s="63"/>
      <c r="P150" s="63"/>
      <c r="Q150" s="63"/>
      <c r="R150" s="63"/>
      <c r="S150" s="63"/>
      <c r="T150" s="63"/>
      <c r="U150" s="63"/>
      <c r="V150" s="63"/>
      <c r="W150" s="63"/>
    </row>
    <row r="151" spans="1:23" ht="27.95" customHeight="1">
      <c r="A151" s="93" t="str">
        <f>HYPERLINK("https://games4sustainability.org/gamepedia/","Games for sustentability - Gamepedia ")</f>
        <v xml:space="preserve">Games for sustentability - Gamepedia </v>
      </c>
      <c r="B151" s="92" t="s">
        <v>896</v>
      </c>
      <c r="C151" s="92" t="s">
        <v>897</v>
      </c>
      <c r="D151" s="92"/>
      <c r="E151" s="92"/>
      <c r="F151" s="92"/>
      <c r="G151" s="92"/>
      <c r="H151" s="92"/>
      <c r="I151" s="92"/>
      <c r="J151" s="92"/>
      <c r="K151" s="92"/>
      <c r="L151" s="92"/>
      <c r="M151" s="92"/>
      <c r="N151" s="92"/>
      <c r="O151" s="92"/>
      <c r="P151" s="92"/>
      <c r="Q151" s="92"/>
      <c r="R151" s="92"/>
      <c r="S151" s="92"/>
      <c r="T151" s="92"/>
      <c r="U151" s="92"/>
      <c r="V151" s="92"/>
      <c r="W151" s="92"/>
    </row>
    <row r="152" spans="1:23" customFormat="1" ht="27.95" customHeight="1">
      <c r="A152" s="6" t="str">
        <f>HYPERLINK("http://pppue.undp.2margraf.com/en/01.htm","Toolkit for Pro-Poor Municipal PPPs")</f>
        <v>Toolkit for Pro-Poor Municipal PPPs</v>
      </c>
      <c r="B152" s="1" t="s">
        <v>22</v>
      </c>
      <c r="C152" s="1" t="s">
        <v>900</v>
      </c>
      <c r="D152" s="2"/>
      <c r="E152" s="1" t="s">
        <v>13</v>
      </c>
      <c r="F152" s="2"/>
      <c r="G152" s="2"/>
      <c r="H152" s="2"/>
      <c r="I152" s="2"/>
      <c r="J152" s="7" t="s">
        <v>901</v>
      </c>
      <c r="K152" s="7" t="s">
        <v>902</v>
      </c>
      <c r="L152" s="2"/>
      <c r="M152" s="2"/>
      <c r="N152" s="2"/>
      <c r="O152" s="2"/>
      <c r="P152" s="2"/>
      <c r="Q152" s="2"/>
      <c r="R152" s="2"/>
      <c r="S152" s="2"/>
      <c r="T152" s="2"/>
      <c r="U152" s="2"/>
      <c r="V152" s="2"/>
      <c r="W152" s="2"/>
    </row>
    <row r="153" spans="1:23" ht="27.95" customHeight="1">
      <c r="A153" s="93" t="str">
        <f>HYPERLINK("https://www.citiesalliance.org/newsroom/news/spotlight/new-toolkit-helps-cities-steer-access-public-goods-foster-equitable","Equitable Economic Growth Toolkit")</f>
        <v>Equitable Economic Growth Toolkit</v>
      </c>
      <c r="B153" s="92" t="s">
        <v>45</v>
      </c>
      <c r="C153" s="92" t="s">
        <v>906</v>
      </c>
      <c r="D153" s="92"/>
      <c r="E153" s="92"/>
      <c r="F153" s="92"/>
      <c r="G153" s="92"/>
      <c r="H153" s="92"/>
      <c r="I153" s="92" t="s">
        <v>907</v>
      </c>
      <c r="J153" s="93" t="s">
        <v>908</v>
      </c>
      <c r="K153" s="92"/>
      <c r="L153" s="92"/>
      <c r="M153" s="92"/>
      <c r="N153" s="92"/>
      <c r="O153" s="92"/>
      <c r="P153" s="92"/>
      <c r="Q153" s="92"/>
      <c r="R153" s="92"/>
      <c r="S153" s="92"/>
      <c r="T153" s="92"/>
      <c r="U153" s="92"/>
      <c r="V153" s="92"/>
      <c r="W153" s="92"/>
    </row>
    <row r="154" spans="1:23" ht="27.95" customHeight="1">
      <c r="A154" s="67" t="str">
        <f>HYPERLINK("https://unhabitat.org/books/promoting-local-economic-development-through-strategic-planning-local-economic-development-led-series-volume-1/","Promoting Local Economic Development through Strategic Planning: Local Economic Development (LED) series Volume 1")</f>
        <v>Promoting Local Economic Development through Strategic Planning: Local Economic Development (LED) series Volume 1</v>
      </c>
      <c r="B154" s="63" t="s">
        <v>753</v>
      </c>
      <c r="C154" s="63" t="s">
        <v>910</v>
      </c>
      <c r="D154" s="63"/>
      <c r="E154" s="63"/>
      <c r="F154" s="63"/>
      <c r="G154" s="63"/>
      <c r="H154" s="63"/>
      <c r="I154" s="63" t="s">
        <v>911</v>
      </c>
      <c r="J154" s="67" t="s">
        <v>913</v>
      </c>
      <c r="K154" s="63"/>
      <c r="L154" s="63"/>
      <c r="M154" s="63"/>
      <c r="N154" s="63"/>
      <c r="O154" s="63"/>
      <c r="P154" s="63"/>
      <c r="Q154" s="63"/>
      <c r="R154" s="63"/>
      <c r="S154" s="63"/>
      <c r="T154" s="63"/>
      <c r="U154" s="63"/>
      <c r="V154" s="63"/>
      <c r="W154" s="63"/>
    </row>
    <row r="155" spans="1:23" ht="27.95" customHeight="1">
      <c r="A155" s="93" t="str">
        <f>HYPERLINK("https://www.worldbank.org/en/topic/urbandevelopment/brief/the-curb-tool-climate-action-for-urban-sustainability","CURB Tool: Climate Action for Urban Sustainability")</f>
        <v>CURB Tool: Climate Action for Urban Sustainability</v>
      </c>
      <c r="B155" s="92" t="s">
        <v>914</v>
      </c>
      <c r="C155" s="92" t="s">
        <v>1183</v>
      </c>
      <c r="D155" s="92"/>
      <c r="E155" s="92"/>
      <c r="F155" s="92"/>
      <c r="G155" s="92"/>
      <c r="H155" s="92"/>
      <c r="I155" s="92"/>
      <c r="J155" s="93" t="s">
        <v>916</v>
      </c>
      <c r="K155" s="92"/>
      <c r="L155" s="92"/>
      <c r="M155" s="92"/>
      <c r="N155" s="92"/>
      <c r="O155" s="92"/>
      <c r="P155" s="92"/>
      <c r="Q155" s="92"/>
      <c r="R155" s="92"/>
      <c r="S155" s="92"/>
      <c r="T155" s="92"/>
      <c r="U155" s="92"/>
      <c r="V155" s="92"/>
      <c r="W155" s="92"/>
    </row>
    <row r="156" spans="1:23" ht="27.95" customHeight="1">
      <c r="A156" s="67" t="str">
        <f>HYPERLINK("http://resilient-cities.iclei.org/fileadmin/sites/resilient-cities/files/Images_and_logos/Resilience_Resource_Point/ICLEI_ACCCRN_Process_WORKBOOK.pdf","ICLEI ACCCRN Process: Building urban climate change resilience toolkit for local governments")</f>
        <v>ICLEI ACCCRN Process: Building urban climate change resilience toolkit for local governments</v>
      </c>
      <c r="B156" s="63" t="s">
        <v>918</v>
      </c>
      <c r="C156" s="63" t="s">
        <v>919</v>
      </c>
      <c r="D156" s="63"/>
      <c r="E156" s="63"/>
      <c r="F156" s="63"/>
      <c r="G156" s="63"/>
      <c r="H156" s="63"/>
      <c r="I156" s="63"/>
      <c r="J156" s="67" t="s">
        <v>922</v>
      </c>
      <c r="K156" s="63"/>
      <c r="L156" s="63"/>
      <c r="M156" s="63"/>
      <c r="N156" s="63"/>
      <c r="O156" s="63"/>
      <c r="P156" s="63"/>
      <c r="Q156" s="63"/>
      <c r="R156" s="63"/>
      <c r="S156" s="63"/>
      <c r="T156" s="63"/>
      <c r="U156" s="63"/>
      <c r="V156" s="63"/>
      <c r="W156" s="63"/>
    </row>
    <row r="157" spans="1:23" ht="27.95" customHeight="1">
      <c r="A157" s="93" t="str">
        <f>HYPERLINK("https://unhabitat.org/books/integrating-climate-change-into-city-development-strategies/","Integrating Climate Change into City Development Strategies")</f>
        <v>Integrating Climate Change into City Development Strategies</v>
      </c>
      <c r="B157" s="92" t="s">
        <v>17</v>
      </c>
      <c r="C157" s="92"/>
      <c r="D157" s="92"/>
      <c r="E157" s="92"/>
      <c r="F157" s="92"/>
      <c r="G157" s="92"/>
      <c r="H157" s="92"/>
      <c r="I157" s="92"/>
      <c r="J157" s="93" t="s">
        <v>925</v>
      </c>
      <c r="K157" s="92"/>
      <c r="L157" s="92"/>
      <c r="M157" s="92"/>
      <c r="N157" s="92"/>
      <c r="O157" s="92"/>
      <c r="P157" s="92"/>
      <c r="Q157" s="92"/>
      <c r="R157" s="92"/>
      <c r="S157" s="92"/>
      <c r="T157" s="92"/>
      <c r="U157" s="92"/>
      <c r="V157" s="92"/>
      <c r="W157" s="92"/>
    </row>
    <row r="158" spans="1:23" ht="27.95" customHeight="1">
      <c r="A158" s="67" t="str">
        <f>HYPERLINK("https://waterfund.go.ke/toolkit/Downloads/1.%20Introducing%20MajiData%20(brochure).pdf","MajiData")</f>
        <v>MajiData</v>
      </c>
      <c r="B158" s="63" t="s">
        <v>928</v>
      </c>
      <c r="C158" s="63" t="s">
        <v>929</v>
      </c>
      <c r="D158" s="63"/>
      <c r="E158" s="63"/>
      <c r="F158" s="63"/>
      <c r="G158" s="63"/>
      <c r="H158" s="63" t="s">
        <v>27</v>
      </c>
      <c r="I158" s="63"/>
      <c r="J158" s="67" t="s">
        <v>930</v>
      </c>
      <c r="K158" s="63"/>
      <c r="L158" s="63"/>
      <c r="M158" s="63"/>
      <c r="N158" s="63"/>
      <c r="O158" s="63"/>
      <c r="P158" s="63"/>
      <c r="Q158" s="63"/>
      <c r="R158" s="63"/>
      <c r="S158" s="63"/>
      <c r="T158" s="63"/>
      <c r="U158" s="63"/>
      <c r="V158" s="63"/>
      <c r="W158" s="63"/>
    </row>
    <row r="159" spans="1:23" ht="27.95" customHeight="1">
      <c r="A159" s="93" t="str">
        <f>HYPERLINK("https://observ-ocd.diba.cat/en/e-training/online-course-localizing-sustainable-development-goals-tools-local-transformation","Online Course: Localizing SDGs")</f>
        <v>Online Course: Localizing SDGs</v>
      </c>
      <c r="B159" s="92" t="s">
        <v>200</v>
      </c>
      <c r="C159" s="92" t="s">
        <v>934</v>
      </c>
      <c r="D159" s="92" t="s">
        <v>12</v>
      </c>
      <c r="E159" s="92" t="s">
        <v>935</v>
      </c>
      <c r="F159" s="92"/>
      <c r="G159" s="92"/>
      <c r="H159" s="92"/>
      <c r="I159" s="92"/>
      <c r="J159" s="93" t="s">
        <v>937</v>
      </c>
      <c r="K159" s="92"/>
      <c r="L159" s="92"/>
      <c r="M159" s="92"/>
      <c r="N159" s="92"/>
      <c r="O159" s="92"/>
      <c r="P159" s="92"/>
      <c r="Q159" s="92"/>
      <c r="R159" s="92"/>
      <c r="S159" s="92"/>
      <c r="T159" s="92"/>
      <c r="U159" s="92"/>
      <c r="V159" s="92"/>
      <c r="W159" s="92"/>
    </row>
    <row r="160" spans="1:23" ht="27.95" customHeight="1">
      <c r="A160" s="63" t="s">
        <v>939</v>
      </c>
      <c r="B160" s="63" t="s">
        <v>931</v>
      </c>
      <c r="C160" s="63" t="s">
        <v>940</v>
      </c>
      <c r="D160" s="63" t="s">
        <v>689</v>
      </c>
      <c r="E160" s="63"/>
      <c r="F160" s="63"/>
      <c r="G160" s="63"/>
      <c r="H160" s="63"/>
      <c r="I160" s="63"/>
      <c r="J160" s="67" t="s">
        <v>941</v>
      </c>
      <c r="K160" s="63" t="s">
        <v>942</v>
      </c>
      <c r="L160" s="63"/>
      <c r="M160" s="63"/>
      <c r="N160" s="63"/>
      <c r="O160" s="63"/>
      <c r="P160" s="63"/>
      <c r="Q160" s="63"/>
      <c r="R160" s="63"/>
      <c r="S160" s="63"/>
      <c r="T160" s="63"/>
      <c r="U160" s="63"/>
      <c r="V160" s="63"/>
      <c r="W160" s="63"/>
    </row>
    <row r="161" spans="1:23" ht="27.95" customHeight="1">
      <c r="A161" s="92" t="s">
        <v>943</v>
      </c>
      <c r="B161" s="92" t="s">
        <v>944</v>
      </c>
      <c r="C161" s="92" t="s">
        <v>945</v>
      </c>
      <c r="D161" s="92" t="s">
        <v>12</v>
      </c>
      <c r="E161" s="92" t="s">
        <v>946</v>
      </c>
      <c r="F161" s="92"/>
      <c r="G161" s="92"/>
      <c r="H161" s="92"/>
      <c r="I161" s="92"/>
      <c r="J161" s="93" t="s">
        <v>947</v>
      </c>
      <c r="K161" s="92"/>
      <c r="L161" s="92"/>
      <c r="M161" s="92"/>
      <c r="N161" s="92"/>
      <c r="O161" s="92"/>
      <c r="P161" s="92"/>
      <c r="Q161" s="92"/>
      <c r="R161" s="92"/>
      <c r="S161" s="92"/>
      <c r="T161" s="92"/>
      <c r="U161" s="92"/>
      <c r="V161" s="92"/>
      <c r="W161" s="92"/>
    </row>
    <row r="162" spans="1:23" ht="27.95" customHeight="1">
      <c r="A162" s="63" t="s">
        <v>948</v>
      </c>
      <c r="B162" s="63" t="s">
        <v>1209</v>
      </c>
      <c r="C162" s="63" t="s">
        <v>950</v>
      </c>
      <c r="D162" s="63" t="s">
        <v>12</v>
      </c>
      <c r="E162" s="63" t="s">
        <v>946</v>
      </c>
      <c r="F162" s="63"/>
      <c r="G162" s="63"/>
      <c r="H162" s="63"/>
      <c r="I162" s="63"/>
      <c r="J162" s="67" t="s">
        <v>951</v>
      </c>
      <c r="K162" s="63"/>
      <c r="L162" s="63"/>
      <c r="M162" s="63"/>
      <c r="N162" s="63"/>
      <c r="O162" s="63"/>
      <c r="P162" s="63"/>
      <c r="Q162" s="63"/>
      <c r="R162" s="63"/>
      <c r="S162" s="63"/>
      <c r="T162" s="63"/>
      <c r="U162" s="63"/>
      <c r="V162" s="63"/>
      <c r="W162" s="63"/>
    </row>
    <row r="163" spans="1:23" ht="27.95" customHeight="1">
      <c r="A163" s="92" t="s">
        <v>953</v>
      </c>
      <c r="B163" s="92" t="s">
        <v>954</v>
      </c>
      <c r="C163" s="92" t="s">
        <v>955</v>
      </c>
      <c r="D163" s="92" t="s">
        <v>12</v>
      </c>
      <c r="E163" s="92" t="s">
        <v>498</v>
      </c>
      <c r="F163" s="92"/>
      <c r="G163" s="92"/>
      <c r="H163" s="92"/>
      <c r="I163" s="92"/>
      <c r="J163" s="93" t="s">
        <v>957</v>
      </c>
      <c r="K163" s="92"/>
      <c r="L163" s="92"/>
      <c r="M163" s="92"/>
      <c r="N163" s="92"/>
      <c r="O163" s="92"/>
      <c r="P163" s="92"/>
      <c r="Q163" s="92"/>
      <c r="R163" s="92"/>
      <c r="S163" s="92"/>
      <c r="T163" s="92"/>
      <c r="U163" s="92"/>
      <c r="V163" s="92"/>
      <c r="W163" s="92"/>
    </row>
    <row r="164" spans="1:23" ht="27.95" customHeight="1">
      <c r="A164" s="63" t="s">
        <v>960</v>
      </c>
      <c r="B164" s="63" t="s">
        <v>54</v>
      </c>
      <c r="C164" s="63" t="s">
        <v>961</v>
      </c>
      <c r="D164" s="63"/>
      <c r="E164" s="63"/>
      <c r="F164" s="63"/>
      <c r="G164" s="63"/>
      <c r="H164" s="63"/>
      <c r="I164" s="63"/>
      <c r="J164" s="67" t="s">
        <v>701</v>
      </c>
      <c r="K164" s="63"/>
      <c r="L164" s="63" t="s">
        <v>963</v>
      </c>
      <c r="M164" s="63"/>
      <c r="N164" s="63"/>
      <c r="O164" s="63"/>
      <c r="P164" s="63"/>
      <c r="Q164" s="63"/>
      <c r="R164" s="63"/>
      <c r="S164" s="63"/>
      <c r="T164" s="63"/>
      <c r="U164" s="63"/>
      <c r="V164" s="63"/>
      <c r="W164" s="63"/>
    </row>
    <row r="165" spans="1:23" ht="27.95" customHeight="1">
      <c r="A165" s="92" t="s">
        <v>964</v>
      </c>
      <c r="B165" s="92" t="s">
        <v>44</v>
      </c>
      <c r="C165" s="92" t="s">
        <v>965</v>
      </c>
      <c r="D165" s="92"/>
      <c r="E165" s="92"/>
      <c r="F165" s="92"/>
      <c r="G165" s="92" t="s">
        <v>966</v>
      </c>
      <c r="H165" s="92"/>
      <c r="I165" s="92"/>
      <c r="J165" s="93" t="s">
        <v>967</v>
      </c>
      <c r="K165" s="92"/>
      <c r="L165" s="92"/>
      <c r="M165" s="92"/>
      <c r="N165" s="92"/>
      <c r="O165" s="92"/>
      <c r="P165" s="92"/>
      <c r="Q165" s="92"/>
      <c r="R165" s="92"/>
      <c r="S165" s="92"/>
      <c r="T165" s="92"/>
      <c r="U165" s="92"/>
      <c r="V165" s="92"/>
      <c r="W165" s="92"/>
    </row>
    <row r="166" spans="1:23" ht="27.95" customHeight="1">
      <c r="A166" s="59" t="s">
        <v>1096</v>
      </c>
      <c r="B166" s="59"/>
      <c r="C166" s="59" t="s">
        <v>1099</v>
      </c>
      <c r="D166" s="59"/>
      <c r="E166" s="59" t="s">
        <v>1097</v>
      </c>
      <c r="F166" s="59"/>
      <c r="G166" s="59"/>
      <c r="H166" s="59"/>
      <c r="I166" s="59"/>
      <c r="J166" s="59" t="s">
        <v>1098</v>
      </c>
      <c r="K166" s="59"/>
      <c r="L166" s="59"/>
      <c r="M166" s="59"/>
      <c r="N166" s="59"/>
      <c r="O166" s="59"/>
      <c r="P166" s="59"/>
      <c r="Q166" s="59"/>
      <c r="R166" s="59"/>
      <c r="S166" s="59"/>
      <c r="T166" s="59"/>
      <c r="U166" s="59"/>
      <c r="V166" s="59"/>
      <c r="W166" s="59"/>
    </row>
    <row r="167" spans="1:23" ht="27.95" customHeight="1">
      <c r="A167" s="92"/>
      <c r="B167" s="92"/>
      <c r="C167" s="92"/>
      <c r="D167" s="92"/>
      <c r="E167" s="92"/>
      <c r="F167" s="92"/>
      <c r="G167" s="92"/>
      <c r="H167" s="92"/>
      <c r="I167" s="92"/>
      <c r="J167" s="92"/>
      <c r="K167" s="92"/>
      <c r="L167" s="92"/>
      <c r="M167" s="92"/>
      <c r="N167" s="92"/>
      <c r="O167" s="92"/>
      <c r="P167" s="92"/>
      <c r="Q167" s="92"/>
      <c r="R167" s="92"/>
      <c r="S167" s="92"/>
      <c r="T167" s="92"/>
      <c r="U167" s="92"/>
      <c r="V167" s="92"/>
      <c r="W167" s="92"/>
    </row>
    <row r="168" spans="1:23" ht="27.9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row>
    <row r="169" spans="1:23" ht="27.95" customHeight="1">
      <c r="A169" s="92"/>
      <c r="B169" s="92"/>
      <c r="C169" s="92"/>
      <c r="D169" s="92"/>
      <c r="E169" s="92"/>
      <c r="F169" s="92"/>
      <c r="G169" s="92"/>
      <c r="H169" s="92"/>
      <c r="I169" s="92"/>
      <c r="J169" s="92"/>
      <c r="K169" s="92"/>
      <c r="L169" s="92"/>
      <c r="M169" s="92"/>
      <c r="N169" s="92"/>
      <c r="O169" s="92"/>
      <c r="P169" s="92"/>
      <c r="Q169" s="92"/>
      <c r="R169" s="92"/>
      <c r="S169" s="92"/>
      <c r="T169" s="92"/>
      <c r="U169" s="92"/>
      <c r="V169" s="92"/>
      <c r="W169" s="92"/>
    </row>
    <row r="170" spans="1:23" ht="27.9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row>
    <row r="171" spans="1:23" ht="27.95" customHeight="1">
      <c r="A171" s="92"/>
      <c r="B171" s="92"/>
      <c r="C171" s="92"/>
      <c r="D171" s="92"/>
      <c r="E171" s="92"/>
      <c r="F171" s="92"/>
      <c r="G171" s="92"/>
      <c r="H171" s="92"/>
      <c r="I171" s="92"/>
      <c r="J171" s="92"/>
      <c r="K171" s="92"/>
      <c r="L171" s="92"/>
      <c r="M171" s="92"/>
      <c r="N171" s="92"/>
      <c r="O171" s="92"/>
      <c r="P171" s="92"/>
      <c r="Q171" s="92"/>
      <c r="R171" s="92"/>
      <c r="S171" s="92"/>
      <c r="T171" s="92"/>
      <c r="U171" s="92"/>
      <c r="V171" s="92"/>
      <c r="W171" s="92"/>
    </row>
    <row r="172" spans="1:23" ht="27.9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row>
    <row r="173" spans="1:23" ht="27.95" customHeight="1">
      <c r="A173" s="92"/>
      <c r="B173" s="92"/>
      <c r="C173" s="92"/>
      <c r="D173" s="92"/>
      <c r="E173" s="92"/>
      <c r="F173" s="92"/>
      <c r="G173" s="92"/>
      <c r="H173" s="92"/>
      <c r="I173" s="92"/>
      <c r="J173" s="92"/>
      <c r="K173" s="92"/>
      <c r="L173" s="92"/>
      <c r="M173" s="92"/>
      <c r="N173" s="92"/>
      <c r="O173" s="92"/>
      <c r="P173" s="92"/>
      <c r="Q173" s="92"/>
      <c r="R173" s="92"/>
      <c r="S173" s="92"/>
      <c r="T173" s="92"/>
      <c r="U173" s="92"/>
      <c r="V173" s="92"/>
      <c r="W173" s="92"/>
    </row>
    <row r="174" spans="1:23" ht="27.9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row>
    <row r="175" spans="1:23" ht="27.95" customHeight="1">
      <c r="A175" s="92"/>
      <c r="B175" s="92"/>
      <c r="C175" s="92"/>
      <c r="D175" s="92"/>
      <c r="E175" s="92"/>
      <c r="F175" s="92"/>
      <c r="G175" s="92"/>
      <c r="H175" s="92"/>
      <c r="I175" s="92"/>
      <c r="J175" s="92"/>
      <c r="K175" s="92"/>
      <c r="L175" s="92"/>
      <c r="M175" s="92"/>
      <c r="N175" s="92"/>
      <c r="O175" s="92"/>
      <c r="P175" s="92"/>
      <c r="Q175" s="92"/>
      <c r="R175" s="92"/>
      <c r="S175" s="92"/>
      <c r="T175" s="92"/>
      <c r="U175" s="92"/>
      <c r="V175" s="92"/>
      <c r="W175" s="92"/>
    </row>
    <row r="176" spans="1:23" ht="27.9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row>
    <row r="177" spans="1:23" ht="27.95" customHeight="1">
      <c r="A177" s="92"/>
      <c r="B177" s="92"/>
      <c r="C177" s="92"/>
      <c r="D177" s="92"/>
      <c r="E177" s="92"/>
      <c r="F177" s="92"/>
      <c r="G177" s="92"/>
      <c r="H177" s="92"/>
      <c r="I177" s="92"/>
      <c r="J177" s="92"/>
      <c r="K177" s="92"/>
      <c r="L177" s="92"/>
      <c r="M177" s="92"/>
      <c r="N177" s="92"/>
      <c r="O177" s="92"/>
      <c r="P177" s="92"/>
      <c r="Q177" s="92"/>
      <c r="R177" s="92"/>
      <c r="S177" s="92"/>
      <c r="T177" s="92"/>
      <c r="U177" s="92"/>
      <c r="V177" s="92"/>
      <c r="W177" s="92"/>
    </row>
    <row r="178" spans="1:23" ht="27.9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row>
    <row r="179" spans="1:23" ht="27.95" customHeight="1">
      <c r="A179" s="92"/>
      <c r="B179" s="92"/>
      <c r="C179" s="92"/>
      <c r="D179" s="92"/>
      <c r="E179" s="92"/>
      <c r="F179" s="92"/>
      <c r="G179" s="92"/>
      <c r="H179" s="92"/>
      <c r="I179" s="92"/>
      <c r="J179" s="92"/>
      <c r="K179" s="92"/>
      <c r="L179" s="92"/>
      <c r="M179" s="92"/>
      <c r="N179" s="92"/>
      <c r="O179" s="92"/>
      <c r="P179" s="92"/>
      <c r="Q179" s="92"/>
      <c r="R179" s="92"/>
      <c r="S179" s="92"/>
      <c r="T179" s="92"/>
      <c r="U179" s="92"/>
      <c r="V179" s="92"/>
      <c r="W179" s="92"/>
    </row>
    <row r="180" spans="1:23" ht="27.9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row>
    <row r="181" spans="1:23" ht="27.95" customHeight="1">
      <c r="A181" s="92"/>
      <c r="B181" s="92"/>
      <c r="C181" s="92"/>
      <c r="D181" s="92"/>
      <c r="E181" s="92"/>
      <c r="F181" s="92"/>
      <c r="G181" s="92"/>
      <c r="H181" s="92"/>
      <c r="I181" s="92"/>
      <c r="J181" s="92"/>
      <c r="K181" s="92"/>
      <c r="L181" s="92"/>
      <c r="M181" s="92"/>
      <c r="N181" s="92"/>
      <c r="O181" s="92"/>
      <c r="P181" s="92"/>
      <c r="Q181" s="92"/>
      <c r="R181" s="92"/>
      <c r="S181" s="92"/>
      <c r="T181" s="92"/>
      <c r="U181" s="92"/>
      <c r="V181" s="92"/>
      <c r="W181" s="92"/>
    </row>
    <row r="182" spans="1:23" ht="27.9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row>
    <row r="183" spans="1:23" ht="27.95" customHeight="1">
      <c r="A183" s="92"/>
      <c r="B183" s="92"/>
      <c r="C183" s="92"/>
      <c r="D183" s="92"/>
      <c r="E183" s="92"/>
      <c r="F183" s="92"/>
      <c r="G183" s="92"/>
      <c r="H183" s="92"/>
      <c r="I183" s="92"/>
      <c r="J183" s="92"/>
      <c r="K183" s="92"/>
      <c r="L183" s="92"/>
      <c r="M183" s="92"/>
      <c r="N183" s="92"/>
      <c r="O183" s="92"/>
      <c r="P183" s="92"/>
      <c r="Q183" s="92"/>
      <c r="R183" s="92"/>
      <c r="S183" s="92"/>
      <c r="T183" s="92"/>
      <c r="U183" s="92"/>
      <c r="V183" s="92"/>
      <c r="W183" s="92"/>
    </row>
    <row r="184" spans="1:23" ht="27.9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row>
    <row r="185" spans="1:23" ht="27.95" customHeight="1">
      <c r="A185" s="92"/>
      <c r="B185" s="92"/>
      <c r="C185" s="92"/>
      <c r="D185" s="92"/>
      <c r="E185" s="92"/>
      <c r="F185" s="92"/>
      <c r="G185" s="92"/>
      <c r="H185" s="92"/>
      <c r="I185" s="92"/>
      <c r="J185" s="92"/>
      <c r="K185" s="92"/>
      <c r="L185" s="92"/>
      <c r="M185" s="92"/>
      <c r="N185" s="92"/>
      <c r="O185" s="92"/>
      <c r="P185" s="92"/>
      <c r="Q185" s="92"/>
      <c r="R185" s="92"/>
      <c r="S185" s="92"/>
      <c r="T185" s="92"/>
      <c r="U185" s="92"/>
      <c r="V185" s="92"/>
      <c r="W185" s="92"/>
    </row>
    <row r="186" spans="1:23" ht="27.9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row>
    <row r="187" spans="1:23" ht="27.95" customHeight="1">
      <c r="A187" s="92"/>
      <c r="B187" s="92"/>
      <c r="C187" s="92"/>
      <c r="D187" s="92"/>
      <c r="E187" s="92"/>
      <c r="F187" s="92"/>
      <c r="G187" s="92"/>
      <c r="H187" s="92"/>
      <c r="I187" s="92"/>
      <c r="J187" s="92"/>
      <c r="K187" s="92"/>
      <c r="L187" s="92"/>
      <c r="M187" s="92"/>
      <c r="N187" s="92"/>
      <c r="O187" s="92"/>
      <c r="P187" s="92"/>
      <c r="Q187" s="92"/>
      <c r="R187" s="92"/>
      <c r="S187" s="92"/>
      <c r="T187" s="92"/>
      <c r="U187" s="92"/>
      <c r="V187" s="92"/>
      <c r="W187" s="92"/>
    </row>
    <row r="188" spans="1:23" ht="27.9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row>
    <row r="189" spans="1:23" ht="27.95" customHeight="1">
      <c r="A189" s="92"/>
      <c r="B189" s="92"/>
      <c r="C189" s="92"/>
      <c r="D189" s="92"/>
      <c r="E189" s="92"/>
      <c r="F189" s="92"/>
      <c r="G189" s="92"/>
      <c r="H189" s="92"/>
      <c r="I189" s="92"/>
      <c r="J189" s="92"/>
      <c r="K189" s="92"/>
      <c r="L189" s="92"/>
      <c r="M189" s="92"/>
      <c r="N189" s="92"/>
      <c r="O189" s="92"/>
      <c r="P189" s="92"/>
      <c r="Q189" s="92"/>
      <c r="R189" s="92"/>
      <c r="S189" s="92"/>
      <c r="T189" s="92"/>
      <c r="U189" s="92"/>
      <c r="V189" s="92"/>
      <c r="W189" s="92"/>
    </row>
    <row r="190" spans="1:23" ht="27.9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row>
    <row r="191" spans="1:23" ht="27.95" customHeight="1">
      <c r="A191" s="92"/>
      <c r="B191" s="92"/>
      <c r="C191" s="92"/>
      <c r="D191" s="92"/>
      <c r="E191" s="92"/>
      <c r="F191" s="92"/>
      <c r="G191" s="92"/>
      <c r="H191" s="92"/>
      <c r="I191" s="92"/>
      <c r="J191" s="92"/>
      <c r="K191" s="92"/>
      <c r="L191" s="92"/>
      <c r="M191" s="92"/>
      <c r="N191" s="92"/>
      <c r="O191" s="92"/>
      <c r="P191" s="92"/>
      <c r="Q191" s="92"/>
      <c r="R191" s="92"/>
      <c r="S191" s="92"/>
      <c r="T191" s="92"/>
      <c r="U191" s="92"/>
      <c r="V191" s="92"/>
      <c r="W191" s="92"/>
    </row>
    <row r="192" spans="1:23" ht="27.9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row>
    <row r="193" spans="1:23" ht="27.9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row>
    <row r="194" spans="1:23" ht="27.9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row>
    <row r="195" spans="1:23" ht="27.9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row>
    <row r="196" spans="1:23" ht="27.9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row>
    <row r="197" spans="1:23" ht="27.95" customHeight="1">
      <c r="A197" s="92"/>
      <c r="B197" s="92"/>
      <c r="C197" s="92"/>
      <c r="D197" s="92"/>
      <c r="E197" s="92"/>
      <c r="F197" s="92"/>
      <c r="G197" s="92"/>
      <c r="H197" s="92"/>
      <c r="I197" s="92"/>
      <c r="J197" s="92"/>
      <c r="K197" s="92"/>
      <c r="L197" s="92"/>
      <c r="M197" s="92"/>
      <c r="N197" s="92"/>
      <c r="O197" s="92"/>
      <c r="P197" s="92"/>
      <c r="Q197" s="92"/>
      <c r="R197" s="92"/>
      <c r="S197" s="92"/>
      <c r="T197" s="92"/>
      <c r="U197" s="92"/>
      <c r="V197" s="92"/>
      <c r="W197" s="92"/>
    </row>
    <row r="198" spans="1:23" ht="27.9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row>
    <row r="199" spans="1:23" ht="27.9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row>
    <row r="200" spans="1:23" ht="27.9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row>
    <row r="201" spans="1:23" ht="27.95" customHeight="1">
      <c r="A201" s="92"/>
      <c r="B201" s="92"/>
      <c r="C201" s="92"/>
      <c r="D201" s="92"/>
      <c r="E201" s="92"/>
      <c r="F201" s="92"/>
      <c r="G201" s="92"/>
      <c r="H201" s="92"/>
      <c r="I201" s="92"/>
      <c r="J201" s="92"/>
      <c r="K201" s="92"/>
      <c r="L201" s="92"/>
      <c r="M201" s="92"/>
      <c r="N201" s="92"/>
      <c r="O201" s="92"/>
      <c r="P201" s="92"/>
      <c r="Q201" s="92"/>
      <c r="R201" s="92"/>
      <c r="S201" s="92"/>
      <c r="T201" s="92"/>
      <c r="U201" s="92"/>
      <c r="V201" s="92"/>
      <c r="W201" s="92"/>
    </row>
    <row r="202" spans="1:23" ht="27.9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row>
    <row r="203" spans="1:23" ht="27.95" customHeight="1">
      <c r="A203" s="92"/>
      <c r="B203" s="92"/>
      <c r="C203" s="92"/>
      <c r="D203" s="92"/>
      <c r="E203" s="92"/>
      <c r="F203" s="92"/>
      <c r="G203" s="92"/>
      <c r="H203" s="92"/>
      <c r="I203" s="92"/>
      <c r="J203" s="92"/>
      <c r="K203" s="92"/>
      <c r="L203" s="92"/>
      <c r="M203" s="92"/>
      <c r="N203" s="92"/>
      <c r="O203" s="92"/>
      <c r="P203" s="92"/>
      <c r="Q203" s="92"/>
      <c r="R203" s="92"/>
      <c r="S203" s="92"/>
      <c r="T203" s="92"/>
      <c r="U203" s="92"/>
      <c r="V203" s="92"/>
      <c r="W203" s="92"/>
    </row>
    <row r="204" spans="1:23" ht="27.9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row>
    <row r="205" spans="1:23" ht="27.95" customHeight="1">
      <c r="A205" s="92"/>
      <c r="B205" s="92"/>
      <c r="C205" s="92"/>
      <c r="D205" s="92"/>
      <c r="E205" s="92"/>
      <c r="F205" s="92"/>
      <c r="G205" s="92"/>
      <c r="H205" s="92"/>
      <c r="I205" s="92"/>
      <c r="J205" s="92"/>
      <c r="K205" s="92"/>
      <c r="L205" s="92"/>
      <c r="M205" s="92"/>
      <c r="N205" s="92"/>
      <c r="O205" s="92"/>
      <c r="P205" s="92"/>
      <c r="Q205" s="92"/>
      <c r="R205" s="92"/>
      <c r="S205" s="92"/>
      <c r="T205" s="92"/>
      <c r="U205" s="92"/>
      <c r="V205" s="92"/>
      <c r="W205" s="92"/>
    </row>
    <row r="206" spans="1:23" ht="27.9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row>
    <row r="207" spans="1:23" ht="27.95" customHeight="1">
      <c r="A207" s="92"/>
      <c r="B207" s="92"/>
      <c r="C207" s="92"/>
      <c r="D207" s="92"/>
      <c r="E207" s="92"/>
      <c r="F207" s="92"/>
      <c r="G207" s="92"/>
      <c r="H207" s="92"/>
      <c r="I207" s="92"/>
      <c r="J207" s="92"/>
      <c r="K207" s="92"/>
      <c r="L207" s="92"/>
      <c r="M207" s="92"/>
      <c r="N207" s="92"/>
      <c r="O207" s="92"/>
      <c r="P207" s="92"/>
      <c r="Q207" s="92"/>
      <c r="R207" s="92"/>
      <c r="S207" s="92"/>
      <c r="T207" s="92"/>
      <c r="U207" s="92"/>
      <c r="V207" s="92"/>
      <c r="W207" s="92"/>
    </row>
    <row r="208" spans="1:23" ht="27.9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row>
    <row r="209" spans="1:23" ht="27.95" customHeight="1">
      <c r="A209" s="92"/>
      <c r="B209" s="92"/>
      <c r="C209" s="92"/>
      <c r="D209" s="92"/>
      <c r="E209" s="92"/>
      <c r="F209" s="92"/>
      <c r="G209" s="92"/>
      <c r="H209" s="92"/>
      <c r="I209" s="92"/>
      <c r="J209" s="92"/>
      <c r="K209" s="92"/>
      <c r="L209" s="92"/>
      <c r="M209" s="92"/>
      <c r="N209" s="92"/>
      <c r="O209" s="92"/>
      <c r="P209" s="92"/>
      <c r="Q209" s="92"/>
      <c r="R209" s="92"/>
      <c r="S209" s="92"/>
      <c r="T209" s="92"/>
      <c r="U209" s="92"/>
      <c r="V209" s="92"/>
      <c r="W209" s="92"/>
    </row>
    <row r="210" spans="1:23" ht="27.9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row>
    <row r="211" spans="1:23" ht="27.95" customHeight="1">
      <c r="A211" s="92"/>
      <c r="B211" s="92"/>
      <c r="C211" s="92"/>
      <c r="D211" s="92"/>
      <c r="E211" s="92"/>
      <c r="F211" s="92"/>
      <c r="G211" s="92"/>
      <c r="H211" s="92"/>
      <c r="I211" s="92"/>
      <c r="J211" s="92"/>
      <c r="K211" s="92"/>
      <c r="L211" s="92"/>
      <c r="M211" s="92"/>
      <c r="N211" s="92"/>
      <c r="O211" s="92"/>
      <c r="P211" s="92"/>
      <c r="Q211" s="92"/>
      <c r="R211" s="92"/>
      <c r="S211" s="92"/>
      <c r="T211" s="92"/>
      <c r="U211" s="92"/>
      <c r="V211" s="92"/>
      <c r="W211" s="92"/>
    </row>
    <row r="212" spans="1:23" ht="27.9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row>
    <row r="213" spans="1:23" ht="27.95" customHeight="1">
      <c r="A213" s="92"/>
      <c r="B213" s="92"/>
      <c r="C213" s="92"/>
      <c r="D213" s="92"/>
      <c r="E213" s="92"/>
      <c r="F213" s="92"/>
      <c r="G213" s="92"/>
      <c r="H213" s="92"/>
      <c r="I213" s="92"/>
      <c r="J213" s="92"/>
      <c r="K213" s="92"/>
      <c r="L213" s="92"/>
      <c r="M213" s="92"/>
      <c r="N213" s="92"/>
      <c r="O213" s="92"/>
      <c r="P213" s="92"/>
      <c r="Q213" s="92"/>
      <c r="R213" s="92"/>
      <c r="S213" s="92"/>
      <c r="T213" s="92"/>
      <c r="U213" s="92"/>
      <c r="V213" s="92"/>
      <c r="W213" s="92"/>
    </row>
    <row r="214" spans="1:23" ht="27.9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row>
    <row r="215" spans="1:23" ht="27.95" customHeight="1">
      <c r="A215" s="92"/>
      <c r="B215" s="92"/>
      <c r="C215" s="92"/>
      <c r="D215" s="92"/>
      <c r="E215" s="92"/>
      <c r="F215" s="92"/>
      <c r="G215" s="92"/>
      <c r="H215" s="92"/>
      <c r="I215" s="92"/>
      <c r="J215" s="92"/>
      <c r="K215" s="92"/>
      <c r="L215" s="92"/>
      <c r="M215" s="92"/>
      <c r="N215" s="92"/>
      <c r="O215" s="92"/>
      <c r="P215" s="92"/>
      <c r="Q215" s="92"/>
      <c r="R215" s="92"/>
      <c r="S215" s="92"/>
      <c r="T215" s="92"/>
      <c r="U215" s="92"/>
      <c r="V215" s="92"/>
      <c r="W215" s="92"/>
    </row>
    <row r="216" spans="1:23" ht="27.9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row>
    <row r="217" spans="1:23" ht="27.95" customHeight="1">
      <c r="A217" s="92"/>
      <c r="B217" s="92"/>
      <c r="C217" s="92"/>
      <c r="D217" s="92"/>
      <c r="E217" s="92"/>
      <c r="F217" s="92"/>
      <c r="G217" s="92"/>
      <c r="H217" s="92"/>
      <c r="I217" s="92"/>
      <c r="J217" s="92"/>
      <c r="K217" s="92"/>
      <c r="L217" s="92"/>
      <c r="M217" s="92"/>
      <c r="N217" s="92"/>
      <c r="O217" s="92"/>
      <c r="P217" s="92"/>
      <c r="Q217" s="92"/>
      <c r="R217" s="92"/>
      <c r="S217" s="92"/>
      <c r="T217" s="92"/>
      <c r="U217" s="92"/>
      <c r="V217" s="92"/>
      <c r="W217" s="92"/>
    </row>
    <row r="218" spans="1:23" ht="27.9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row>
    <row r="219" spans="1:23" ht="27.95" customHeight="1">
      <c r="A219" s="92"/>
      <c r="B219" s="92"/>
      <c r="C219" s="92"/>
      <c r="D219" s="92"/>
      <c r="E219" s="92"/>
      <c r="F219" s="92"/>
      <c r="G219" s="92"/>
      <c r="H219" s="92"/>
      <c r="I219" s="92"/>
      <c r="J219" s="92"/>
      <c r="K219" s="92"/>
      <c r="L219" s="92"/>
      <c r="M219" s="92"/>
      <c r="N219" s="92"/>
      <c r="O219" s="92"/>
      <c r="P219" s="92"/>
      <c r="Q219" s="92"/>
      <c r="R219" s="92"/>
      <c r="S219" s="92"/>
      <c r="T219" s="92"/>
      <c r="U219" s="92"/>
      <c r="V219" s="92"/>
      <c r="W219" s="92"/>
    </row>
    <row r="220" spans="1:23" ht="27.9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row>
    <row r="221" spans="1:23" ht="27.95" customHeight="1">
      <c r="A221" s="92"/>
      <c r="B221" s="92"/>
      <c r="C221" s="92"/>
      <c r="D221" s="92"/>
      <c r="E221" s="92"/>
      <c r="F221" s="92"/>
      <c r="G221" s="92"/>
      <c r="H221" s="92"/>
      <c r="I221" s="92"/>
      <c r="J221" s="92"/>
      <c r="K221" s="92"/>
      <c r="L221" s="92"/>
      <c r="M221" s="92"/>
      <c r="N221" s="92"/>
      <c r="O221" s="92"/>
      <c r="P221" s="92"/>
      <c r="Q221" s="92"/>
      <c r="R221" s="92"/>
      <c r="S221" s="92"/>
      <c r="T221" s="92"/>
      <c r="U221" s="92"/>
      <c r="V221" s="92"/>
      <c r="W221" s="92"/>
    </row>
    <row r="222" spans="1:23" ht="27.9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row>
    <row r="223" spans="1:23" ht="27.95" customHeight="1">
      <c r="A223" s="92"/>
      <c r="B223" s="92"/>
      <c r="C223" s="92"/>
      <c r="D223" s="92"/>
      <c r="E223" s="92"/>
      <c r="F223" s="92"/>
      <c r="G223" s="92"/>
      <c r="H223" s="92"/>
      <c r="I223" s="92"/>
      <c r="J223" s="92"/>
      <c r="K223" s="92"/>
      <c r="L223" s="92"/>
      <c r="M223" s="92"/>
      <c r="N223" s="92"/>
      <c r="O223" s="92"/>
      <c r="P223" s="92"/>
      <c r="Q223" s="92"/>
      <c r="R223" s="92"/>
      <c r="S223" s="92"/>
      <c r="T223" s="92"/>
      <c r="U223" s="92"/>
      <c r="V223" s="92"/>
      <c r="W223" s="92"/>
    </row>
    <row r="224" spans="1:23" ht="27.9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row>
    <row r="225" spans="1:23" ht="27.95" customHeight="1">
      <c r="A225" s="92"/>
      <c r="B225" s="92"/>
      <c r="C225" s="92"/>
      <c r="D225" s="92"/>
      <c r="E225" s="92"/>
      <c r="F225" s="92"/>
      <c r="G225" s="92"/>
      <c r="H225" s="92"/>
      <c r="I225" s="92"/>
      <c r="J225" s="92"/>
      <c r="K225" s="92"/>
      <c r="L225" s="92"/>
      <c r="M225" s="92"/>
      <c r="N225" s="92"/>
      <c r="O225" s="92"/>
      <c r="P225" s="92"/>
      <c r="Q225" s="92"/>
      <c r="R225" s="92"/>
      <c r="S225" s="92"/>
      <c r="T225" s="92"/>
      <c r="U225" s="92"/>
      <c r="V225" s="92"/>
      <c r="W225" s="92"/>
    </row>
    <row r="226" spans="1:23" ht="27.9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row>
    <row r="227" spans="1:23" ht="27.95" customHeight="1">
      <c r="A227" s="92"/>
      <c r="B227" s="92"/>
      <c r="C227" s="92"/>
      <c r="D227" s="92"/>
      <c r="E227" s="92"/>
      <c r="F227" s="92"/>
      <c r="G227" s="92"/>
      <c r="H227" s="92"/>
      <c r="I227" s="92"/>
      <c r="J227" s="92"/>
      <c r="K227" s="92"/>
      <c r="L227" s="92"/>
      <c r="M227" s="92"/>
      <c r="N227" s="92"/>
      <c r="O227" s="92"/>
      <c r="P227" s="92"/>
      <c r="Q227" s="92"/>
      <c r="R227" s="92"/>
      <c r="S227" s="92"/>
      <c r="T227" s="92"/>
      <c r="U227" s="92"/>
      <c r="V227" s="92"/>
      <c r="W227" s="92"/>
    </row>
    <row r="228" spans="1:23" ht="27.9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row>
    <row r="229" spans="1:23" ht="27.95" customHeight="1">
      <c r="A229" s="92"/>
      <c r="B229" s="92"/>
      <c r="C229" s="92"/>
      <c r="D229" s="92"/>
      <c r="E229" s="92"/>
      <c r="F229" s="92"/>
      <c r="G229" s="92"/>
      <c r="H229" s="92"/>
      <c r="I229" s="92"/>
      <c r="J229" s="92"/>
      <c r="K229" s="92"/>
      <c r="L229" s="92"/>
      <c r="M229" s="92"/>
      <c r="N229" s="92"/>
      <c r="O229" s="92"/>
      <c r="P229" s="92"/>
      <c r="Q229" s="92"/>
      <c r="R229" s="92"/>
      <c r="S229" s="92"/>
      <c r="T229" s="92"/>
      <c r="U229" s="92"/>
      <c r="V229" s="92"/>
      <c r="W229" s="92"/>
    </row>
    <row r="230" spans="1:23" ht="27.9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row>
    <row r="231" spans="1:23" ht="27.95" customHeight="1">
      <c r="A231" s="92"/>
      <c r="B231" s="92"/>
      <c r="C231" s="92"/>
      <c r="D231" s="92"/>
      <c r="E231" s="92"/>
      <c r="F231" s="92"/>
      <c r="G231" s="92"/>
      <c r="H231" s="92"/>
      <c r="I231" s="92"/>
      <c r="J231" s="92"/>
      <c r="K231" s="92"/>
      <c r="L231" s="92"/>
      <c r="M231" s="92"/>
      <c r="N231" s="92"/>
      <c r="O231" s="92"/>
      <c r="P231" s="92"/>
      <c r="Q231" s="92"/>
      <c r="R231" s="92"/>
      <c r="S231" s="92"/>
      <c r="T231" s="92"/>
      <c r="U231" s="92"/>
      <c r="V231" s="92"/>
      <c r="W231" s="92"/>
    </row>
    <row r="232" spans="1:23" ht="27.9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row>
    <row r="233" spans="1:23" ht="27.95" customHeight="1">
      <c r="A233" s="92"/>
      <c r="B233" s="92"/>
      <c r="C233" s="92"/>
      <c r="D233" s="92"/>
      <c r="E233" s="92"/>
      <c r="F233" s="92"/>
      <c r="G233" s="92"/>
      <c r="H233" s="92"/>
      <c r="I233" s="92"/>
      <c r="J233" s="92"/>
      <c r="K233" s="92"/>
      <c r="L233" s="92"/>
      <c r="M233" s="92"/>
      <c r="N233" s="92"/>
      <c r="O233" s="92"/>
      <c r="P233" s="92"/>
      <c r="Q233" s="92"/>
      <c r="R233" s="92"/>
      <c r="S233" s="92"/>
      <c r="T233" s="92"/>
      <c r="U233" s="92"/>
      <c r="V233" s="92"/>
      <c r="W233" s="92"/>
    </row>
    <row r="234" spans="1:23" ht="27.9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row>
    <row r="235" spans="1:23" ht="27.95" customHeight="1">
      <c r="A235" s="92"/>
      <c r="B235" s="92"/>
      <c r="C235" s="92"/>
      <c r="D235" s="92"/>
      <c r="E235" s="92"/>
      <c r="F235" s="92"/>
      <c r="G235" s="92"/>
      <c r="H235" s="92"/>
      <c r="I235" s="92"/>
      <c r="J235" s="92"/>
      <c r="K235" s="92"/>
      <c r="L235" s="92"/>
      <c r="M235" s="92"/>
      <c r="N235" s="92"/>
      <c r="O235" s="92"/>
      <c r="P235" s="92"/>
      <c r="Q235" s="92"/>
      <c r="R235" s="92"/>
      <c r="S235" s="92"/>
      <c r="T235" s="92"/>
      <c r="U235" s="92"/>
      <c r="V235" s="92"/>
      <c r="W235" s="92"/>
    </row>
    <row r="236" spans="1:23" ht="27.9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row>
    <row r="237" spans="1:23" ht="27.95" customHeight="1">
      <c r="A237" s="92"/>
      <c r="B237" s="92"/>
      <c r="C237" s="92"/>
      <c r="D237" s="92"/>
      <c r="E237" s="92"/>
      <c r="F237" s="92"/>
      <c r="G237" s="92"/>
      <c r="H237" s="92"/>
      <c r="I237" s="92"/>
      <c r="J237" s="92"/>
      <c r="K237" s="92"/>
      <c r="L237" s="92"/>
      <c r="M237" s="92"/>
      <c r="N237" s="92"/>
      <c r="O237" s="92"/>
      <c r="P237" s="92"/>
      <c r="Q237" s="92"/>
      <c r="R237" s="92"/>
      <c r="S237" s="92"/>
      <c r="T237" s="92"/>
      <c r="U237" s="92"/>
      <c r="V237" s="92"/>
      <c r="W237" s="92"/>
    </row>
    <row r="238" spans="1:23" ht="27.9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row>
    <row r="239" spans="1:23" ht="27.95" customHeight="1">
      <c r="A239" s="92"/>
      <c r="B239" s="92"/>
      <c r="C239" s="92"/>
      <c r="D239" s="92"/>
      <c r="E239" s="92"/>
      <c r="F239" s="92"/>
      <c r="G239" s="92"/>
      <c r="H239" s="92"/>
      <c r="I239" s="92"/>
      <c r="J239" s="92"/>
      <c r="K239" s="92"/>
      <c r="L239" s="92"/>
      <c r="M239" s="92"/>
      <c r="N239" s="92"/>
      <c r="O239" s="92"/>
      <c r="P239" s="92"/>
      <c r="Q239" s="92"/>
      <c r="R239" s="92"/>
      <c r="S239" s="92"/>
      <c r="T239" s="92"/>
      <c r="U239" s="92"/>
      <c r="V239" s="92"/>
      <c r="W239" s="92"/>
    </row>
    <row r="240" spans="1:23" ht="27.9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row>
    <row r="241" spans="1:23" ht="27.95" customHeight="1">
      <c r="A241" s="92"/>
      <c r="B241" s="92"/>
      <c r="C241" s="92"/>
      <c r="D241" s="92"/>
      <c r="E241" s="92"/>
      <c r="F241" s="92"/>
      <c r="G241" s="92"/>
      <c r="H241" s="92"/>
      <c r="I241" s="92"/>
      <c r="J241" s="92"/>
      <c r="K241" s="92"/>
      <c r="L241" s="92"/>
      <c r="M241" s="92"/>
      <c r="N241" s="92"/>
      <c r="O241" s="92"/>
      <c r="P241" s="92"/>
      <c r="Q241" s="92"/>
      <c r="R241" s="92"/>
      <c r="S241" s="92"/>
      <c r="T241" s="92"/>
      <c r="U241" s="92"/>
      <c r="V241" s="92"/>
      <c r="W241" s="92"/>
    </row>
    <row r="242" spans="1:23" ht="27.9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row>
    <row r="243" spans="1:23" ht="27.95" customHeight="1">
      <c r="A243" s="92"/>
      <c r="B243" s="92"/>
      <c r="C243" s="92"/>
      <c r="D243" s="92"/>
      <c r="E243" s="92"/>
      <c r="F243" s="92"/>
      <c r="G243" s="92"/>
      <c r="H243" s="92"/>
      <c r="I243" s="92"/>
      <c r="J243" s="92"/>
      <c r="K243" s="92"/>
      <c r="L243" s="92"/>
      <c r="M243" s="92"/>
      <c r="N243" s="92"/>
      <c r="O243" s="92"/>
      <c r="P243" s="92"/>
      <c r="Q243" s="92"/>
      <c r="R243" s="92"/>
      <c r="S243" s="92"/>
      <c r="T243" s="92"/>
      <c r="U243" s="92"/>
      <c r="V243" s="92"/>
      <c r="W243" s="92"/>
    </row>
    <row r="244" spans="1:23" ht="27.9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row>
    <row r="245" spans="1:23" ht="27.95" customHeight="1">
      <c r="A245" s="92"/>
      <c r="B245" s="92"/>
      <c r="C245" s="92"/>
      <c r="D245" s="92"/>
      <c r="E245" s="92"/>
      <c r="F245" s="92"/>
      <c r="G245" s="92"/>
      <c r="H245" s="92"/>
      <c r="I245" s="92"/>
      <c r="J245" s="92"/>
      <c r="K245" s="92"/>
      <c r="L245" s="92"/>
      <c r="M245" s="92"/>
      <c r="N245" s="92"/>
      <c r="O245" s="92"/>
      <c r="P245" s="92"/>
      <c r="Q245" s="92"/>
      <c r="R245" s="92"/>
      <c r="S245" s="92"/>
      <c r="T245" s="92"/>
      <c r="U245" s="92"/>
      <c r="V245" s="92"/>
      <c r="W245" s="92"/>
    </row>
    <row r="246" spans="1:23" ht="27.9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row>
    <row r="247" spans="1:23" ht="27.95" customHeight="1">
      <c r="A247" s="92"/>
      <c r="B247" s="92"/>
      <c r="C247" s="92"/>
      <c r="D247" s="92"/>
      <c r="E247" s="92"/>
      <c r="F247" s="92"/>
      <c r="G247" s="92"/>
      <c r="H247" s="92"/>
      <c r="I247" s="92"/>
      <c r="J247" s="92"/>
      <c r="K247" s="92"/>
      <c r="L247" s="92"/>
      <c r="M247" s="92"/>
      <c r="N247" s="92"/>
      <c r="O247" s="92"/>
      <c r="P247" s="92"/>
      <c r="Q247" s="92"/>
      <c r="R247" s="92"/>
      <c r="S247" s="92"/>
      <c r="T247" s="92"/>
      <c r="U247" s="92"/>
      <c r="V247" s="92"/>
      <c r="W247" s="92"/>
    </row>
    <row r="248" spans="1:23" ht="27.9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row>
    <row r="249" spans="1:23" ht="27.95" customHeight="1">
      <c r="A249" s="92"/>
      <c r="B249" s="92"/>
      <c r="C249" s="92"/>
      <c r="D249" s="92"/>
      <c r="E249" s="92"/>
      <c r="F249" s="92"/>
      <c r="G249" s="92"/>
      <c r="H249" s="92"/>
      <c r="I249" s="92"/>
      <c r="J249" s="92"/>
      <c r="K249" s="92"/>
      <c r="L249" s="92"/>
      <c r="M249" s="92"/>
      <c r="N249" s="92"/>
      <c r="O249" s="92"/>
      <c r="P249" s="92"/>
      <c r="Q249" s="92"/>
      <c r="R249" s="92"/>
      <c r="S249" s="92"/>
      <c r="T249" s="92"/>
      <c r="U249" s="92"/>
      <c r="V249" s="92"/>
      <c r="W249" s="92"/>
    </row>
    <row r="250" spans="1:23" ht="27.9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row>
    <row r="251" spans="1:23" ht="27.9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row>
    <row r="252" spans="1:23" ht="27.9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row>
    <row r="253" spans="1:23" ht="27.95" customHeight="1">
      <c r="A253" s="92"/>
      <c r="B253" s="92"/>
      <c r="C253" s="92"/>
      <c r="D253" s="92"/>
      <c r="E253" s="92"/>
      <c r="F253" s="92"/>
      <c r="G253" s="92"/>
      <c r="H253" s="92"/>
      <c r="I253" s="92"/>
      <c r="J253" s="92"/>
      <c r="K253" s="92"/>
      <c r="L253" s="92"/>
      <c r="M253" s="92"/>
      <c r="N253" s="92"/>
      <c r="O253" s="92"/>
      <c r="P253" s="92"/>
      <c r="Q253" s="92"/>
      <c r="R253" s="92"/>
      <c r="S253" s="92"/>
      <c r="T253" s="92"/>
      <c r="U253" s="92"/>
      <c r="V253" s="92"/>
      <c r="W253" s="92"/>
    </row>
    <row r="254" spans="1:23" ht="27.9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row>
    <row r="255" spans="1:23" ht="27.95" customHeight="1">
      <c r="A255" s="92"/>
      <c r="B255" s="92"/>
      <c r="C255" s="92"/>
      <c r="D255" s="92"/>
      <c r="E255" s="92"/>
      <c r="F255" s="92"/>
      <c r="G255" s="92"/>
      <c r="H255" s="92"/>
      <c r="I255" s="92"/>
      <c r="J255" s="92"/>
      <c r="K255" s="92"/>
      <c r="L255" s="92"/>
      <c r="M255" s="92"/>
      <c r="N255" s="92"/>
      <c r="O255" s="92"/>
      <c r="P255" s="92"/>
      <c r="Q255" s="92"/>
      <c r="R255" s="92"/>
      <c r="S255" s="92"/>
      <c r="T255" s="92"/>
      <c r="U255" s="92"/>
      <c r="V255" s="92"/>
      <c r="W255" s="92"/>
    </row>
    <row r="256" spans="1:23" ht="27.9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row>
    <row r="257" spans="1:23" ht="27.95" customHeight="1">
      <c r="A257" s="92"/>
      <c r="B257" s="92"/>
      <c r="C257" s="92"/>
      <c r="D257" s="92"/>
      <c r="E257" s="92"/>
      <c r="F257" s="92"/>
      <c r="G257" s="92"/>
      <c r="H257" s="92"/>
      <c r="I257" s="92"/>
      <c r="J257" s="92"/>
      <c r="K257" s="92"/>
      <c r="L257" s="92"/>
      <c r="M257" s="92"/>
      <c r="N257" s="92"/>
      <c r="O257" s="92"/>
      <c r="P257" s="92"/>
      <c r="Q257" s="92"/>
      <c r="R257" s="92"/>
      <c r="S257" s="92"/>
      <c r="T257" s="92"/>
      <c r="U257" s="92"/>
      <c r="V257" s="92"/>
      <c r="W257" s="92"/>
    </row>
    <row r="258" spans="1:23" ht="27.9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row>
    <row r="259" spans="1:23" ht="27.95" customHeight="1">
      <c r="A259" s="92"/>
      <c r="B259" s="92"/>
      <c r="C259" s="92"/>
      <c r="D259" s="92"/>
      <c r="E259" s="92"/>
      <c r="F259" s="92"/>
      <c r="G259" s="92"/>
      <c r="H259" s="92"/>
      <c r="I259" s="92"/>
      <c r="J259" s="92"/>
      <c r="K259" s="92"/>
      <c r="L259" s="92"/>
      <c r="M259" s="92"/>
      <c r="N259" s="92"/>
      <c r="O259" s="92"/>
      <c r="P259" s="92"/>
      <c r="Q259" s="92"/>
      <c r="R259" s="92"/>
      <c r="S259" s="92"/>
      <c r="T259" s="92"/>
      <c r="U259" s="92"/>
      <c r="V259" s="92"/>
      <c r="W259" s="92"/>
    </row>
    <row r="260" spans="1:23" ht="27.9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row>
    <row r="261" spans="1:23" ht="27.95" customHeight="1">
      <c r="A261" s="92"/>
      <c r="B261" s="92"/>
      <c r="C261" s="92"/>
      <c r="D261" s="92"/>
      <c r="E261" s="92"/>
      <c r="F261" s="92"/>
      <c r="G261" s="92"/>
      <c r="H261" s="92"/>
      <c r="I261" s="92"/>
      <c r="J261" s="92"/>
      <c r="K261" s="92"/>
      <c r="L261" s="92"/>
      <c r="M261" s="92"/>
      <c r="N261" s="92"/>
      <c r="O261" s="92"/>
      <c r="P261" s="92"/>
      <c r="Q261" s="92"/>
      <c r="R261" s="92"/>
      <c r="S261" s="92"/>
      <c r="T261" s="92"/>
      <c r="U261" s="92"/>
      <c r="V261" s="92"/>
      <c r="W261" s="92"/>
    </row>
    <row r="262" spans="1:23" ht="27.9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row>
    <row r="263" spans="1:23" ht="27.95" customHeight="1">
      <c r="A263" s="92"/>
      <c r="B263" s="92"/>
      <c r="C263" s="92"/>
      <c r="D263" s="92"/>
      <c r="E263" s="92"/>
      <c r="F263" s="92"/>
      <c r="G263" s="92"/>
      <c r="H263" s="92"/>
      <c r="I263" s="92"/>
      <c r="J263" s="92"/>
      <c r="K263" s="92"/>
      <c r="L263" s="92"/>
      <c r="M263" s="92"/>
      <c r="N263" s="92"/>
      <c r="O263" s="92"/>
      <c r="P263" s="92"/>
      <c r="Q263" s="92"/>
      <c r="R263" s="92"/>
      <c r="S263" s="92"/>
      <c r="T263" s="92"/>
      <c r="U263" s="92"/>
      <c r="V263" s="92"/>
      <c r="W263" s="92"/>
    </row>
    <row r="264" spans="1:23" ht="27.9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row>
    <row r="265" spans="1:23" ht="27.95"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row>
    <row r="266" spans="1:23" ht="27.9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row>
    <row r="267" spans="1:23" ht="27.95" customHeight="1">
      <c r="A267" s="92"/>
      <c r="B267" s="92"/>
      <c r="C267" s="92"/>
      <c r="D267" s="92"/>
      <c r="E267" s="92"/>
      <c r="F267" s="92"/>
      <c r="G267" s="92"/>
      <c r="H267" s="92"/>
      <c r="I267" s="92"/>
      <c r="J267" s="92"/>
      <c r="K267" s="92"/>
      <c r="L267" s="92"/>
      <c r="M267" s="92"/>
      <c r="N267" s="92"/>
      <c r="O267" s="92"/>
      <c r="P267" s="92"/>
      <c r="Q267" s="92"/>
      <c r="R267" s="92"/>
      <c r="S267" s="92"/>
      <c r="T267" s="92"/>
      <c r="U267" s="92"/>
      <c r="V267" s="92"/>
      <c r="W267" s="92"/>
    </row>
    <row r="268" spans="1:23" ht="27.9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row>
    <row r="269" spans="1:23" ht="27.9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row>
    <row r="270" spans="1:23" ht="27.9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row>
    <row r="271" spans="1:23" ht="27.95" customHeight="1">
      <c r="A271" s="92"/>
      <c r="B271" s="92"/>
      <c r="C271" s="92"/>
      <c r="D271" s="92"/>
      <c r="E271" s="92"/>
      <c r="F271" s="92"/>
      <c r="G271" s="92"/>
      <c r="H271" s="92"/>
      <c r="I271" s="92"/>
      <c r="J271" s="92"/>
      <c r="K271" s="92"/>
      <c r="L271" s="92"/>
      <c r="M271" s="92"/>
      <c r="N271" s="92"/>
      <c r="O271" s="92"/>
      <c r="P271" s="92"/>
      <c r="Q271" s="92"/>
      <c r="R271" s="92"/>
      <c r="S271" s="92"/>
      <c r="T271" s="92"/>
      <c r="U271" s="92"/>
      <c r="V271" s="92"/>
      <c r="W271" s="92"/>
    </row>
    <row r="272" spans="1:23" ht="27.9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row>
    <row r="273" spans="1:23" ht="27.95" customHeight="1">
      <c r="A273" s="92"/>
      <c r="B273" s="92"/>
      <c r="C273" s="92"/>
      <c r="D273" s="92"/>
      <c r="E273" s="92"/>
      <c r="F273" s="92"/>
      <c r="G273" s="92"/>
      <c r="H273" s="92"/>
      <c r="I273" s="92"/>
      <c r="J273" s="92"/>
      <c r="K273" s="92"/>
      <c r="L273" s="92"/>
      <c r="M273" s="92"/>
      <c r="N273" s="92"/>
      <c r="O273" s="92"/>
      <c r="P273" s="92"/>
      <c r="Q273" s="92"/>
      <c r="R273" s="92"/>
      <c r="S273" s="92"/>
      <c r="T273" s="92"/>
      <c r="U273" s="92"/>
      <c r="V273" s="92"/>
      <c r="W273" s="92"/>
    </row>
    <row r="274" spans="1:23" ht="27.9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row>
    <row r="275" spans="1:23" ht="27.95" customHeight="1">
      <c r="A275" s="92"/>
      <c r="B275" s="92"/>
      <c r="C275" s="92"/>
      <c r="D275" s="92"/>
      <c r="E275" s="92"/>
      <c r="F275" s="92"/>
      <c r="G275" s="92"/>
      <c r="H275" s="92"/>
      <c r="I275" s="92"/>
      <c r="J275" s="92"/>
      <c r="K275" s="92"/>
      <c r="L275" s="92"/>
      <c r="M275" s="92"/>
      <c r="N275" s="92"/>
      <c r="O275" s="92"/>
      <c r="P275" s="92"/>
      <c r="Q275" s="92"/>
      <c r="R275" s="92"/>
      <c r="S275" s="92"/>
      <c r="T275" s="92"/>
      <c r="U275" s="92"/>
      <c r="V275" s="92"/>
      <c r="W275" s="92"/>
    </row>
    <row r="276" spans="1:23" ht="27.9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row>
    <row r="277" spans="1:23" ht="27.95" customHeight="1">
      <c r="A277" s="92"/>
      <c r="B277" s="92"/>
      <c r="C277" s="92"/>
      <c r="D277" s="92"/>
      <c r="E277" s="92"/>
      <c r="F277" s="92"/>
      <c r="G277" s="92"/>
      <c r="H277" s="92"/>
      <c r="I277" s="92"/>
      <c r="J277" s="92"/>
      <c r="K277" s="92"/>
      <c r="L277" s="92"/>
      <c r="M277" s="92"/>
      <c r="N277" s="92"/>
      <c r="O277" s="92"/>
      <c r="P277" s="92"/>
      <c r="Q277" s="92"/>
      <c r="R277" s="92"/>
      <c r="S277" s="92"/>
      <c r="T277" s="92"/>
      <c r="U277" s="92"/>
      <c r="V277" s="92"/>
      <c r="W277" s="92"/>
    </row>
    <row r="278" spans="1:23" ht="27.9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row>
    <row r="279" spans="1:23" ht="27.95" customHeight="1">
      <c r="A279" s="92"/>
      <c r="B279" s="92"/>
      <c r="C279" s="92"/>
      <c r="D279" s="92"/>
      <c r="E279" s="92"/>
      <c r="F279" s="92"/>
      <c r="G279" s="92"/>
      <c r="H279" s="92"/>
      <c r="I279" s="92"/>
      <c r="J279" s="92"/>
      <c r="K279" s="92"/>
      <c r="L279" s="92"/>
      <c r="M279" s="92"/>
      <c r="N279" s="92"/>
      <c r="O279" s="92"/>
      <c r="P279" s="92"/>
      <c r="Q279" s="92"/>
      <c r="R279" s="92"/>
      <c r="S279" s="92"/>
      <c r="T279" s="92"/>
      <c r="U279" s="92"/>
      <c r="V279" s="92"/>
      <c r="W279" s="92"/>
    </row>
    <row r="280" spans="1:23" ht="27.9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row>
    <row r="281" spans="1:23" ht="27.95" customHeight="1">
      <c r="A281" s="92"/>
      <c r="B281" s="92"/>
      <c r="C281" s="92"/>
      <c r="D281" s="92"/>
      <c r="E281" s="92"/>
      <c r="F281" s="92"/>
      <c r="G281" s="92"/>
      <c r="H281" s="92"/>
      <c r="I281" s="92"/>
      <c r="J281" s="92"/>
      <c r="K281" s="92"/>
      <c r="L281" s="92"/>
      <c r="M281" s="92"/>
      <c r="N281" s="92"/>
      <c r="O281" s="92"/>
      <c r="P281" s="92"/>
      <c r="Q281" s="92"/>
      <c r="R281" s="92"/>
      <c r="S281" s="92"/>
      <c r="T281" s="92"/>
      <c r="U281" s="92"/>
      <c r="V281" s="92"/>
      <c r="W281" s="92"/>
    </row>
    <row r="282" spans="1:23" ht="27.9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row>
    <row r="283" spans="1:23" ht="27.95" customHeight="1">
      <c r="A283" s="92"/>
      <c r="B283" s="92"/>
      <c r="C283" s="92"/>
      <c r="D283" s="92"/>
      <c r="E283" s="92"/>
      <c r="F283" s="92"/>
      <c r="G283" s="92"/>
      <c r="H283" s="92"/>
      <c r="I283" s="92"/>
      <c r="J283" s="92"/>
      <c r="K283" s="92"/>
      <c r="L283" s="92"/>
      <c r="M283" s="92"/>
      <c r="N283" s="92"/>
      <c r="O283" s="92"/>
      <c r="P283" s="92"/>
      <c r="Q283" s="92"/>
      <c r="R283" s="92"/>
      <c r="S283" s="92"/>
      <c r="T283" s="92"/>
      <c r="U283" s="92"/>
      <c r="V283" s="92"/>
      <c r="W283" s="92"/>
    </row>
    <row r="284" spans="1:23" ht="27.9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row>
    <row r="285" spans="1:23" ht="27.95" customHeight="1">
      <c r="A285" s="92"/>
      <c r="B285" s="92"/>
      <c r="C285" s="92"/>
      <c r="D285" s="92"/>
      <c r="E285" s="92"/>
      <c r="F285" s="92"/>
      <c r="G285" s="92"/>
      <c r="H285" s="92"/>
      <c r="I285" s="92"/>
      <c r="J285" s="92"/>
      <c r="K285" s="92"/>
      <c r="L285" s="92"/>
      <c r="M285" s="92"/>
      <c r="N285" s="92"/>
      <c r="O285" s="92"/>
      <c r="P285" s="92"/>
      <c r="Q285" s="92"/>
      <c r="R285" s="92"/>
      <c r="S285" s="92"/>
      <c r="T285" s="92"/>
      <c r="U285" s="92"/>
      <c r="V285" s="92"/>
      <c r="W285" s="92"/>
    </row>
    <row r="286" spans="1:23" ht="27.9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row>
    <row r="287" spans="1:23" ht="27.95" customHeight="1">
      <c r="A287" s="92"/>
      <c r="B287" s="92"/>
      <c r="C287" s="92"/>
      <c r="D287" s="92"/>
      <c r="E287" s="92"/>
      <c r="F287" s="92"/>
      <c r="G287" s="92"/>
      <c r="H287" s="92"/>
      <c r="I287" s="92"/>
      <c r="J287" s="92"/>
      <c r="K287" s="92"/>
      <c r="L287" s="92"/>
      <c r="M287" s="92"/>
      <c r="N287" s="92"/>
      <c r="O287" s="92"/>
      <c r="P287" s="92"/>
      <c r="Q287" s="92"/>
      <c r="R287" s="92"/>
      <c r="S287" s="92"/>
      <c r="T287" s="92"/>
      <c r="U287" s="92"/>
      <c r="V287" s="92"/>
      <c r="W287" s="92"/>
    </row>
    <row r="288" spans="1:23" ht="27.9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row>
    <row r="289" spans="1:23" ht="27.95" customHeight="1">
      <c r="A289" s="92"/>
      <c r="B289" s="92"/>
      <c r="C289" s="92"/>
      <c r="D289" s="92"/>
      <c r="E289" s="92"/>
      <c r="F289" s="92"/>
      <c r="G289" s="92"/>
      <c r="H289" s="92"/>
      <c r="I289" s="92"/>
      <c r="J289" s="92"/>
      <c r="K289" s="92"/>
      <c r="L289" s="92"/>
      <c r="M289" s="92"/>
      <c r="N289" s="92"/>
      <c r="O289" s="92"/>
      <c r="P289" s="92"/>
      <c r="Q289" s="92"/>
      <c r="R289" s="92"/>
      <c r="S289" s="92"/>
      <c r="T289" s="92"/>
      <c r="U289" s="92"/>
      <c r="V289" s="92"/>
      <c r="W289" s="92"/>
    </row>
    <row r="290" spans="1:23" ht="27.9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row>
    <row r="291" spans="1:23" ht="27.95" customHeight="1">
      <c r="A291" s="92"/>
      <c r="B291" s="92"/>
      <c r="C291" s="92"/>
      <c r="D291" s="92"/>
      <c r="E291" s="92"/>
      <c r="F291" s="92"/>
      <c r="G291" s="92"/>
      <c r="H291" s="92"/>
      <c r="I291" s="92"/>
      <c r="J291" s="92"/>
      <c r="K291" s="92"/>
      <c r="L291" s="92"/>
      <c r="M291" s="92"/>
      <c r="N291" s="92"/>
      <c r="O291" s="92"/>
      <c r="P291" s="92"/>
      <c r="Q291" s="92"/>
      <c r="R291" s="92"/>
      <c r="S291" s="92"/>
      <c r="T291" s="92"/>
      <c r="U291" s="92"/>
      <c r="V291" s="92"/>
      <c r="W291" s="92"/>
    </row>
    <row r="292" spans="1:23" ht="27.9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row>
    <row r="293" spans="1:23" ht="27.95" customHeight="1">
      <c r="A293" s="92"/>
      <c r="B293" s="92"/>
      <c r="C293" s="92"/>
      <c r="D293" s="92"/>
      <c r="E293" s="92"/>
      <c r="F293" s="92"/>
      <c r="G293" s="92"/>
      <c r="H293" s="92"/>
      <c r="I293" s="92"/>
      <c r="J293" s="92"/>
      <c r="K293" s="92"/>
      <c r="L293" s="92"/>
      <c r="M293" s="92"/>
      <c r="N293" s="92"/>
      <c r="O293" s="92"/>
      <c r="P293" s="92"/>
      <c r="Q293" s="92"/>
      <c r="R293" s="92"/>
      <c r="S293" s="92"/>
      <c r="T293" s="92"/>
      <c r="U293" s="92"/>
      <c r="V293" s="92"/>
      <c r="W293" s="92"/>
    </row>
    <row r="294" spans="1:23" ht="27.9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row>
    <row r="295" spans="1:23" ht="27.95" customHeight="1">
      <c r="A295" s="92"/>
      <c r="B295" s="92"/>
      <c r="C295" s="92"/>
      <c r="D295" s="92"/>
      <c r="E295" s="92"/>
      <c r="F295" s="92"/>
      <c r="G295" s="92"/>
      <c r="H295" s="92"/>
      <c r="I295" s="92"/>
      <c r="J295" s="92"/>
      <c r="K295" s="92"/>
      <c r="L295" s="92"/>
      <c r="M295" s="92"/>
      <c r="N295" s="92"/>
      <c r="O295" s="92"/>
      <c r="P295" s="92"/>
      <c r="Q295" s="92"/>
      <c r="R295" s="92"/>
      <c r="S295" s="92"/>
      <c r="T295" s="92"/>
      <c r="U295" s="92"/>
      <c r="V295" s="92"/>
      <c r="W295" s="92"/>
    </row>
    <row r="296" spans="1:23" ht="27.9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row>
    <row r="297" spans="1:23" ht="27.95" customHeight="1">
      <c r="A297" s="92"/>
      <c r="B297" s="92"/>
      <c r="C297" s="92"/>
      <c r="D297" s="92"/>
      <c r="E297" s="92"/>
      <c r="F297" s="92"/>
      <c r="G297" s="92"/>
      <c r="H297" s="92"/>
      <c r="I297" s="92"/>
      <c r="J297" s="92"/>
      <c r="K297" s="92"/>
      <c r="L297" s="92"/>
      <c r="M297" s="92"/>
      <c r="N297" s="92"/>
      <c r="O297" s="92"/>
      <c r="P297" s="92"/>
      <c r="Q297" s="92"/>
      <c r="R297" s="92"/>
      <c r="S297" s="92"/>
      <c r="T297" s="92"/>
      <c r="U297" s="92"/>
      <c r="V297" s="92"/>
      <c r="W297" s="92"/>
    </row>
    <row r="298" spans="1:23" ht="27.9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row>
    <row r="299" spans="1:23" ht="27.95" customHeight="1">
      <c r="A299" s="92"/>
      <c r="B299" s="92"/>
      <c r="C299" s="92"/>
      <c r="D299" s="92"/>
      <c r="E299" s="92"/>
      <c r="F299" s="92"/>
      <c r="G299" s="92"/>
      <c r="H299" s="92"/>
      <c r="I299" s="92"/>
      <c r="J299" s="92"/>
      <c r="K299" s="92"/>
      <c r="L299" s="92"/>
      <c r="M299" s="92"/>
      <c r="N299" s="92"/>
      <c r="O299" s="92"/>
      <c r="P299" s="92"/>
      <c r="Q299" s="92"/>
      <c r="R299" s="92"/>
      <c r="S299" s="92"/>
      <c r="T299" s="92"/>
      <c r="U299" s="92"/>
      <c r="V299" s="92"/>
      <c r="W299" s="92"/>
    </row>
    <row r="300" spans="1:23" ht="27.9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row>
    <row r="301" spans="1:23" ht="27.95" customHeight="1">
      <c r="A301" s="92"/>
      <c r="B301" s="92"/>
      <c r="C301" s="92"/>
      <c r="D301" s="92"/>
      <c r="E301" s="92"/>
      <c r="F301" s="92"/>
      <c r="G301" s="92"/>
      <c r="H301" s="92"/>
      <c r="I301" s="92"/>
      <c r="J301" s="92"/>
      <c r="K301" s="92"/>
      <c r="L301" s="92"/>
      <c r="M301" s="92"/>
      <c r="N301" s="92"/>
      <c r="O301" s="92"/>
      <c r="P301" s="92"/>
      <c r="Q301" s="92"/>
      <c r="R301" s="92"/>
      <c r="S301" s="92"/>
      <c r="T301" s="92"/>
      <c r="U301" s="92"/>
      <c r="V301" s="92"/>
      <c r="W301" s="92"/>
    </row>
    <row r="302" spans="1:23" ht="27.9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row>
    <row r="303" spans="1:23" ht="27.95" customHeight="1">
      <c r="A303" s="92"/>
      <c r="B303" s="92"/>
      <c r="C303" s="92"/>
      <c r="D303" s="92"/>
      <c r="E303" s="92"/>
      <c r="F303" s="92"/>
      <c r="G303" s="92"/>
      <c r="H303" s="92"/>
      <c r="I303" s="92"/>
      <c r="J303" s="92"/>
      <c r="K303" s="92"/>
      <c r="L303" s="92"/>
      <c r="M303" s="92"/>
      <c r="N303" s="92"/>
      <c r="O303" s="92"/>
      <c r="P303" s="92"/>
      <c r="Q303" s="92"/>
      <c r="R303" s="92"/>
      <c r="S303" s="92"/>
      <c r="T303" s="92"/>
      <c r="U303" s="92"/>
      <c r="V303" s="92"/>
      <c r="W303" s="92"/>
    </row>
    <row r="304" spans="1:23" ht="27.9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row>
    <row r="305" spans="1:23" ht="27.95" customHeight="1">
      <c r="A305" s="92"/>
      <c r="B305" s="92"/>
      <c r="C305" s="92"/>
      <c r="D305" s="92"/>
      <c r="E305" s="92"/>
      <c r="F305" s="92"/>
      <c r="G305" s="92"/>
      <c r="H305" s="92"/>
      <c r="I305" s="92"/>
      <c r="J305" s="92"/>
      <c r="K305" s="92"/>
      <c r="L305" s="92"/>
      <c r="M305" s="92"/>
      <c r="N305" s="92"/>
      <c r="O305" s="92"/>
      <c r="P305" s="92"/>
      <c r="Q305" s="92"/>
      <c r="R305" s="92"/>
      <c r="S305" s="92"/>
      <c r="T305" s="92"/>
      <c r="U305" s="92"/>
      <c r="V305" s="92"/>
      <c r="W305" s="92"/>
    </row>
    <row r="306" spans="1:23" ht="27.9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row>
    <row r="307" spans="1:23" ht="27.95" customHeight="1">
      <c r="A307" s="92"/>
      <c r="B307" s="92"/>
      <c r="C307" s="92"/>
      <c r="D307" s="92"/>
      <c r="E307" s="92"/>
      <c r="F307" s="92"/>
      <c r="G307" s="92"/>
      <c r="H307" s="92"/>
      <c r="I307" s="92"/>
      <c r="J307" s="92"/>
      <c r="K307" s="92"/>
      <c r="L307" s="92"/>
      <c r="M307" s="92"/>
      <c r="N307" s="92"/>
      <c r="O307" s="92"/>
      <c r="P307" s="92"/>
      <c r="Q307" s="92"/>
      <c r="R307" s="92"/>
      <c r="S307" s="92"/>
      <c r="T307" s="92"/>
      <c r="U307" s="92"/>
      <c r="V307" s="92"/>
      <c r="W307" s="92"/>
    </row>
    <row r="308" spans="1:23" ht="27.9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row>
    <row r="309" spans="1:23" ht="27.95" customHeight="1">
      <c r="A309" s="92"/>
      <c r="B309" s="92"/>
      <c r="C309" s="92"/>
      <c r="D309" s="92"/>
      <c r="E309" s="92"/>
      <c r="F309" s="92"/>
      <c r="G309" s="92"/>
      <c r="H309" s="92"/>
      <c r="I309" s="92"/>
      <c r="J309" s="92"/>
      <c r="K309" s="92"/>
      <c r="L309" s="92"/>
      <c r="M309" s="92"/>
      <c r="N309" s="92"/>
      <c r="O309" s="92"/>
      <c r="P309" s="92"/>
      <c r="Q309" s="92"/>
      <c r="R309" s="92"/>
      <c r="S309" s="92"/>
      <c r="T309" s="92"/>
      <c r="U309" s="92"/>
      <c r="V309" s="92"/>
      <c r="W309" s="92"/>
    </row>
    <row r="310" spans="1:23" ht="27.9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row>
    <row r="311" spans="1:23" ht="27.95" customHeight="1">
      <c r="A311" s="92"/>
      <c r="B311" s="92"/>
      <c r="C311" s="92"/>
      <c r="D311" s="92"/>
      <c r="E311" s="92"/>
      <c r="F311" s="92"/>
      <c r="G311" s="92"/>
      <c r="H311" s="92"/>
      <c r="I311" s="92"/>
      <c r="J311" s="92"/>
      <c r="K311" s="92"/>
      <c r="L311" s="92"/>
      <c r="M311" s="92"/>
      <c r="N311" s="92"/>
      <c r="O311" s="92"/>
      <c r="P311" s="92"/>
      <c r="Q311" s="92"/>
      <c r="R311" s="92"/>
      <c r="S311" s="92"/>
      <c r="T311" s="92"/>
      <c r="U311" s="92"/>
      <c r="V311" s="92"/>
      <c r="W311" s="92"/>
    </row>
    <row r="312" spans="1:23" ht="27.9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row>
    <row r="313" spans="1:23" ht="27.95" customHeight="1">
      <c r="A313" s="92"/>
      <c r="B313" s="92"/>
      <c r="C313" s="92"/>
      <c r="D313" s="92"/>
      <c r="E313" s="92"/>
      <c r="F313" s="92"/>
      <c r="G313" s="92"/>
      <c r="H313" s="92"/>
      <c r="I313" s="92"/>
      <c r="J313" s="92"/>
      <c r="K313" s="92"/>
      <c r="L313" s="92"/>
      <c r="M313" s="92"/>
      <c r="N313" s="92"/>
      <c r="O313" s="92"/>
      <c r="P313" s="92"/>
      <c r="Q313" s="92"/>
      <c r="R313" s="92"/>
      <c r="S313" s="92"/>
      <c r="T313" s="92"/>
      <c r="U313" s="92"/>
      <c r="V313" s="92"/>
      <c r="W313" s="92"/>
    </row>
    <row r="314" spans="1:23" ht="27.9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row>
    <row r="315" spans="1:23" ht="27.95" customHeight="1">
      <c r="A315" s="92"/>
      <c r="B315" s="92"/>
      <c r="C315" s="92"/>
      <c r="D315" s="92"/>
      <c r="E315" s="92"/>
      <c r="F315" s="92"/>
      <c r="G315" s="92"/>
      <c r="H315" s="92"/>
      <c r="I315" s="92"/>
      <c r="J315" s="92"/>
      <c r="K315" s="92"/>
      <c r="L315" s="92"/>
      <c r="M315" s="92"/>
      <c r="N315" s="92"/>
      <c r="O315" s="92"/>
      <c r="P315" s="92"/>
      <c r="Q315" s="92"/>
      <c r="R315" s="92"/>
      <c r="S315" s="92"/>
      <c r="T315" s="92"/>
      <c r="U315" s="92"/>
      <c r="V315" s="92"/>
      <c r="W315" s="92"/>
    </row>
    <row r="316" spans="1:23" ht="27.9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row>
    <row r="317" spans="1:23" ht="27.95" customHeight="1">
      <c r="A317" s="92"/>
      <c r="B317" s="92"/>
      <c r="C317" s="92"/>
      <c r="D317" s="92"/>
      <c r="E317" s="92"/>
      <c r="F317" s="92"/>
      <c r="G317" s="92"/>
      <c r="H317" s="92"/>
      <c r="I317" s="92"/>
      <c r="J317" s="92"/>
      <c r="K317" s="92"/>
      <c r="L317" s="92"/>
      <c r="M317" s="92"/>
      <c r="N317" s="92"/>
      <c r="O317" s="92"/>
      <c r="P317" s="92"/>
      <c r="Q317" s="92"/>
      <c r="R317" s="92"/>
      <c r="S317" s="92"/>
      <c r="T317" s="92"/>
      <c r="U317" s="92"/>
      <c r="V317" s="92"/>
      <c r="W317" s="92"/>
    </row>
    <row r="318" spans="1:23" ht="27.9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row>
    <row r="319" spans="1:23" ht="27.95" customHeight="1">
      <c r="A319" s="92"/>
      <c r="B319" s="92"/>
      <c r="C319" s="92"/>
      <c r="D319" s="92"/>
      <c r="E319" s="92"/>
      <c r="F319" s="92"/>
      <c r="G319" s="92"/>
      <c r="H319" s="92"/>
      <c r="I319" s="92"/>
      <c r="J319" s="92"/>
      <c r="K319" s="92"/>
      <c r="L319" s="92"/>
      <c r="M319" s="92"/>
      <c r="N319" s="92"/>
      <c r="O319" s="92"/>
      <c r="P319" s="92"/>
      <c r="Q319" s="92"/>
      <c r="R319" s="92"/>
      <c r="S319" s="92"/>
      <c r="T319" s="92"/>
      <c r="U319" s="92"/>
      <c r="V319" s="92"/>
      <c r="W319" s="92"/>
    </row>
    <row r="320" spans="1:23" ht="27.9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row>
    <row r="321" spans="1:23" ht="27.95" customHeight="1">
      <c r="A321" s="92"/>
      <c r="B321" s="92"/>
      <c r="C321" s="92"/>
      <c r="D321" s="92"/>
      <c r="E321" s="92"/>
      <c r="F321" s="92"/>
      <c r="G321" s="92"/>
      <c r="H321" s="92"/>
      <c r="I321" s="92"/>
      <c r="J321" s="92"/>
      <c r="K321" s="92"/>
      <c r="L321" s="92"/>
      <c r="M321" s="92"/>
      <c r="N321" s="92"/>
      <c r="O321" s="92"/>
      <c r="P321" s="92"/>
      <c r="Q321" s="92"/>
      <c r="R321" s="92"/>
      <c r="S321" s="92"/>
      <c r="T321" s="92"/>
      <c r="U321" s="92"/>
      <c r="V321" s="92"/>
      <c r="W321" s="92"/>
    </row>
    <row r="322" spans="1:23" ht="27.9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row>
    <row r="323" spans="1:23" ht="27.95" customHeight="1">
      <c r="A323" s="92"/>
      <c r="B323" s="92"/>
      <c r="C323" s="92"/>
      <c r="D323" s="92"/>
      <c r="E323" s="92"/>
      <c r="F323" s="92"/>
      <c r="G323" s="92"/>
      <c r="H323" s="92"/>
      <c r="I323" s="92"/>
      <c r="J323" s="92"/>
      <c r="K323" s="92"/>
      <c r="L323" s="92"/>
      <c r="M323" s="92"/>
      <c r="N323" s="92"/>
      <c r="O323" s="92"/>
      <c r="P323" s="92"/>
      <c r="Q323" s="92"/>
      <c r="R323" s="92"/>
      <c r="S323" s="92"/>
      <c r="T323" s="92"/>
      <c r="U323" s="92"/>
      <c r="V323" s="92"/>
      <c r="W323" s="92"/>
    </row>
    <row r="324" spans="1:23" ht="27.9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row>
    <row r="325" spans="1:23" ht="27.95" customHeight="1">
      <c r="A325" s="92"/>
      <c r="B325" s="92"/>
      <c r="C325" s="92"/>
      <c r="D325" s="92"/>
      <c r="E325" s="92"/>
      <c r="F325" s="92"/>
      <c r="G325" s="92"/>
      <c r="H325" s="92"/>
      <c r="I325" s="92"/>
      <c r="J325" s="92"/>
      <c r="K325" s="92"/>
      <c r="L325" s="92"/>
      <c r="M325" s="92"/>
      <c r="N325" s="92"/>
      <c r="O325" s="92"/>
      <c r="P325" s="92"/>
      <c r="Q325" s="92"/>
      <c r="R325" s="92"/>
      <c r="S325" s="92"/>
      <c r="T325" s="92"/>
      <c r="U325" s="92"/>
      <c r="V325" s="92"/>
      <c r="W325" s="92"/>
    </row>
    <row r="326" spans="1:23" ht="27.9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row>
    <row r="327" spans="1:23" ht="27.95" customHeight="1">
      <c r="A327" s="92"/>
      <c r="B327" s="92"/>
      <c r="C327" s="92"/>
      <c r="D327" s="92"/>
      <c r="E327" s="92"/>
      <c r="F327" s="92"/>
      <c r="G327" s="92"/>
      <c r="H327" s="92"/>
      <c r="I327" s="92"/>
      <c r="J327" s="92"/>
      <c r="K327" s="92"/>
      <c r="L327" s="92"/>
      <c r="M327" s="92"/>
      <c r="N327" s="92"/>
      <c r="O327" s="92"/>
      <c r="P327" s="92"/>
      <c r="Q327" s="92"/>
      <c r="R327" s="92"/>
      <c r="S327" s="92"/>
      <c r="T327" s="92"/>
      <c r="U327" s="92"/>
      <c r="V327" s="92"/>
      <c r="W327" s="92"/>
    </row>
    <row r="328" spans="1:23" ht="27.9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row>
    <row r="329" spans="1:23" ht="27.95" customHeight="1">
      <c r="A329" s="92"/>
      <c r="B329" s="92"/>
      <c r="C329" s="92"/>
      <c r="D329" s="92"/>
      <c r="E329" s="92"/>
      <c r="F329" s="92"/>
      <c r="G329" s="92"/>
      <c r="H329" s="92"/>
      <c r="I329" s="92"/>
      <c r="J329" s="92"/>
      <c r="K329" s="92"/>
      <c r="L329" s="92"/>
      <c r="M329" s="92"/>
      <c r="N329" s="92"/>
      <c r="O329" s="92"/>
      <c r="P329" s="92"/>
      <c r="Q329" s="92"/>
      <c r="R329" s="92"/>
      <c r="S329" s="92"/>
      <c r="T329" s="92"/>
      <c r="U329" s="92"/>
      <c r="V329" s="92"/>
      <c r="W329" s="92"/>
    </row>
    <row r="330" spans="1:23" ht="27.9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row>
    <row r="331" spans="1:23" ht="27.95" customHeight="1">
      <c r="A331" s="92"/>
      <c r="B331" s="92"/>
      <c r="C331" s="92"/>
      <c r="D331" s="92"/>
      <c r="E331" s="92"/>
      <c r="F331" s="92"/>
      <c r="G331" s="92"/>
      <c r="H331" s="92"/>
      <c r="I331" s="92"/>
      <c r="J331" s="92"/>
      <c r="K331" s="92"/>
      <c r="L331" s="92"/>
      <c r="M331" s="92"/>
      <c r="N331" s="92"/>
      <c r="O331" s="92"/>
      <c r="P331" s="92"/>
      <c r="Q331" s="92"/>
      <c r="R331" s="92"/>
      <c r="S331" s="92"/>
      <c r="T331" s="92"/>
      <c r="U331" s="92"/>
      <c r="V331" s="92"/>
      <c r="W331" s="92"/>
    </row>
    <row r="332" spans="1:23" ht="27.9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row>
    <row r="333" spans="1:23" ht="27.95" customHeight="1">
      <c r="A333" s="92"/>
      <c r="B333" s="92"/>
      <c r="C333" s="92"/>
      <c r="D333" s="92"/>
      <c r="E333" s="92"/>
      <c r="F333" s="92"/>
      <c r="G333" s="92"/>
      <c r="H333" s="92"/>
      <c r="I333" s="92"/>
      <c r="J333" s="92"/>
      <c r="K333" s="92"/>
      <c r="L333" s="92"/>
      <c r="M333" s="92"/>
      <c r="N333" s="92"/>
      <c r="O333" s="92"/>
      <c r="P333" s="92"/>
      <c r="Q333" s="92"/>
      <c r="R333" s="92"/>
      <c r="S333" s="92"/>
      <c r="T333" s="92"/>
      <c r="U333" s="92"/>
      <c r="V333" s="92"/>
      <c r="W333" s="92"/>
    </row>
    <row r="334" spans="1:23" ht="27.9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row>
    <row r="335" spans="1:23" ht="27.95" customHeight="1">
      <c r="A335" s="92"/>
      <c r="B335" s="92"/>
      <c r="C335" s="92"/>
      <c r="D335" s="92"/>
      <c r="E335" s="92"/>
      <c r="F335" s="92"/>
      <c r="G335" s="92"/>
      <c r="H335" s="92"/>
      <c r="I335" s="92"/>
      <c r="J335" s="92"/>
      <c r="K335" s="92"/>
      <c r="L335" s="92"/>
      <c r="M335" s="92"/>
      <c r="N335" s="92"/>
      <c r="O335" s="92"/>
      <c r="P335" s="92"/>
      <c r="Q335" s="92"/>
      <c r="R335" s="92"/>
      <c r="S335" s="92"/>
      <c r="T335" s="92"/>
      <c r="U335" s="92"/>
      <c r="V335" s="92"/>
      <c r="W335" s="92"/>
    </row>
    <row r="336" spans="1:23" ht="27.9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row>
    <row r="337" spans="1:23" ht="27.95" customHeight="1">
      <c r="A337" s="92"/>
      <c r="B337" s="92"/>
      <c r="C337" s="92"/>
      <c r="D337" s="92"/>
      <c r="E337" s="92"/>
      <c r="F337" s="92"/>
      <c r="G337" s="92"/>
      <c r="H337" s="92"/>
      <c r="I337" s="92"/>
      <c r="J337" s="92"/>
      <c r="K337" s="92"/>
      <c r="L337" s="92"/>
      <c r="M337" s="92"/>
      <c r="N337" s="92"/>
      <c r="O337" s="92"/>
      <c r="P337" s="92"/>
      <c r="Q337" s="92"/>
      <c r="R337" s="92"/>
      <c r="S337" s="92"/>
      <c r="T337" s="92"/>
      <c r="U337" s="92"/>
      <c r="V337" s="92"/>
      <c r="W337" s="92"/>
    </row>
    <row r="338" spans="1:23" ht="27.9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row>
    <row r="339" spans="1:23" ht="27.95" customHeight="1">
      <c r="A339" s="92"/>
      <c r="B339" s="92"/>
      <c r="C339" s="92"/>
      <c r="D339" s="92"/>
      <c r="E339" s="92"/>
      <c r="F339" s="92"/>
      <c r="G339" s="92"/>
      <c r="H339" s="92"/>
      <c r="I339" s="92"/>
      <c r="J339" s="92"/>
      <c r="K339" s="92"/>
      <c r="L339" s="92"/>
      <c r="M339" s="92"/>
      <c r="N339" s="92"/>
      <c r="O339" s="92"/>
      <c r="P339" s="92"/>
      <c r="Q339" s="92"/>
      <c r="R339" s="92"/>
      <c r="S339" s="92"/>
      <c r="T339" s="92"/>
      <c r="U339" s="92"/>
      <c r="V339" s="92"/>
      <c r="W339" s="92"/>
    </row>
    <row r="340" spans="1:23" ht="27.9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row>
    <row r="341" spans="1:23" ht="27.95" customHeight="1">
      <c r="A341" s="92"/>
      <c r="B341" s="92"/>
      <c r="C341" s="92"/>
      <c r="D341" s="92"/>
      <c r="E341" s="92"/>
      <c r="F341" s="92"/>
      <c r="G341" s="92"/>
      <c r="H341" s="92"/>
      <c r="I341" s="92"/>
      <c r="J341" s="92"/>
      <c r="K341" s="92"/>
      <c r="L341" s="92"/>
      <c r="M341" s="92"/>
      <c r="N341" s="92"/>
      <c r="O341" s="92"/>
      <c r="P341" s="92"/>
      <c r="Q341" s="92"/>
      <c r="R341" s="92"/>
      <c r="S341" s="92"/>
      <c r="T341" s="92"/>
      <c r="U341" s="92"/>
      <c r="V341" s="92"/>
      <c r="W341" s="92"/>
    </row>
    <row r="342" spans="1:23" ht="27.9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row>
    <row r="343" spans="1:23" ht="27.95" customHeight="1">
      <c r="A343" s="92"/>
      <c r="B343" s="92"/>
      <c r="C343" s="92"/>
      <c r="D343" s="92"/>
      <c r="E343" s="92"/>
      <c r="F343" s="92"/>
      <c r="G343" s="92"/>
      <c r="H343" s="92"/>
      <c r="I343" s="92"/>
      <c r="J343" s="92"/>
      <c r="K343" s="92"/>
      <c r="L343" s="92"/>
      <c r="M343" s="92"/>
      <c r="N343" s="92"/>
      <c r="O343" s="92"/>
      <c r="P343" s="92"/>
      <c r="Q343" s="92"/>
      <c r="R343" s="92"/>
      <c r="S343" s="92"/>
      <c r="T343" s="92"/>
      <c r="U343" s="92"/>
      <c r="V343" s="92"/>
      <c r="W343" s="92"/>
    </row>
    <row r="344" spans="1:23" ht="27.9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row>
    <row r="345" spans="1:23" ht="27.95" customHeight="1">
      <c r="A345" s="92"/>
      <c r="B345" s="92"/>
      <c r="C345" s="92"/>
      <c r="D345" s="92"/>
      <c r="E345" s="92"/>
      <c r="F345" s="92"/>
      <c r="G345" s="92"/>
      <c r="H345" s="92"/>
      <c r="I345" s="92"/>
      <c r="J345" s="92"/>
      <c r="K345" s="92"/>
      <c r="L345" s="92"/>
      <c r="M345" s="92"/>
      <c r="N345" s="92"/>
      <c r="O345" s="92"/>
      <c r="P345" s="92"/>
      <c r="Q345" s="92"/>
      <c r="R345" s="92"/>
      <c r="S345" s="92"/>
      <c r="T345" s="92"/>
      <c r="U345" s="92"/>
      <c r="V345" s="92"/>
      <c r="W345" s="92"/>
    </row>
    <row r="346" spans="1:23" ht="27.9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row>
    <row r="347" spans="1:23" ht="27.95" customHeight="1">
      <c r="A347" s="92"/>
      <c r="B347" s="92"/>
      <c r="C347" s="92"/>
      <c r="D347" s="92"/>
      <c r="E347" s="92"/>
      <c r="F347" s="92"/>
      <c r="G347" s="92"/>
      <c r="H347" s="92"/>
      <c r="I347" s="92"/>
      <c r="J347" s="92"/>
      <c r="K347" s="92"/>
      <c r="L347" s="92"/>
      <c r="M347" s="92"/>
      <c r="N347" s="92"/>
      <c r="O347" s="92"/>
      <c r="P347" s="92"/>
      <c r="Q347" s="92"/>
      <c r="R347" s="92"/>
      <c r="S347" s="92"/>
      <c r="T347" s="92"/>
      <c r="U347" s="92"/>
      <c r="V347" s="92"/>
      <c r="W347" s="92"/>
    </row>
    <row r="348" spans="1:23" ht="27.9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row>
    <row r="349" spans="1:23" ht="27.95" customHeight="1">
      <c r="A349" s="92"/>
      <c r="B349" s="92"/>
      <c r="C349" s="92"/>
      <c r="D349" s="92"/>
      <c r="E349" s="92"/>
      <c r="F349" s="92"/>
      <c r="G349" s="92"/>
      <c r="H349" s="92"/>
      <c r="I349" s="92"/>
      <c r="J349" s="92"/>
      <c r="K349" s="92"/>
      <c r="L349" s="92"/>
      <c r="M349" s="92"/>
      <c r="N349" s="92"/>
      <c r="O349" s="92"/>
      <c r="P349" s="92"/>
      <c r="Q349" s="92"/>
      <c r="R349" s="92"/>
      <c r="S349" s="92"/>
      <c r="T349" s="92"/>
      <c r="U349" s="92"/>
      <c r="V349" s="92"/>
      <c r="W349" s="92"/>
    </row>
    <row r="350" spans="1:23" ht="27.9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row>
    <row r="351" spans="1:23" ht="27.95" customHeight="1">
      <c r="A351" s="92"/>
      <c r="B351" s="92"/>
      <c r="C351" s="92"/>
      <c r="D351" s="92"/>
      <c r="E351" s="92"/>
      <c r="F351" s="92"/>
      <c r="G351" s="92"/>
      <c r="H351" s="92"/>
      <c r="I351" s="92"/>
      <c r="J351" s="92"/>
      <c r="K351" s="92"/>
      <c r="L351" s="92"/>
      <c r="M351" s="92"/>
      <c r="N351" s="92"/>
      <c r="O351" s="92"/>
      <c r="P351" s="92"/>
      <c r="Q351" s="92"/>
      <c r="R351" s="92"/>
      <c r="S351" s="92"/>
      <c r="T351" s="92"/>
      <c r="U351" s="92"/>
      <c r="V351" s="92"/>
      <c r="W351" s="92"/>
    </row>
    <row r="352" spans="1:23" ht="27.9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row>
    <row r="353" spans="1:23" ht="27.95" customHeight="1">
      <c r="A353" s="92"/>
      <c r="B353" s="92"/>
      <c r="C353" s="92"/>
      <c r="D353" s="92"/>
      <c r="E353" s="92"/>
      <c r="F353" s="92"/>
      <c r="G353" s="92"/>
      <c r="H353" s="92"/>
      <c r="I353" s="92"/>
      <c r="J353" s="92"/>
      <c r="K353" s="92"/>
      <c r="L353" s="92"/>
      <c r="M353" s="92"/>
      <c r="N353" s="92"/>
      <c r="O353" s="92"/>
      <c r="P353" s="92"/>
      <c r="Q353" s="92"/>
      <c r="R353" s="92"/>
      <c r="S353" s="92"/>
      <c r="T353" s="92"/>
      <c r="U353" s="92"/>
      <c r="V353" s="92"/>
      <c r="W353" s="92"/>
    </row>
    <row r="354" spans="1:23" ht="27.9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row>
    <row r="355" spans="1:23" ht="27.95" customHeight="1">
      <c r="A355" s="92"/>
      <c r="B355" s="92"/>
      <c r="C355" s="92"/>
      <c r="D355" s="92"/>
      <c r="E355" s="92"/>
      <c r="F355" s="92"/>
      <c r="G355" s="92"/>
      <c r="H355" s="92"/>
      <c r="I355" s="92"/>
      <c r="J355" s="92"/>
      <c r="K355" s="92"/>
      <c r="L355" s="92"/>
      <c r="M355" s="92"/>
      <c r="N355" s="92"/>
      <c r="O355" s="92"/>
      <c r="P355" s="92"/>
      <c r="Q355" s="92"/>
      <c r="R355" s="92"/>
      <c r="S355" s="92"/>
      <c r="T355" s="92"/>
      <c r="U355" s="92"/>
      <c r="V355" s="92"/>
      <c r="W355" s="92"/>
    </row>
    <row r="356" spans="1:23" ht="27.9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row>
    <row r="357" spans="1:23" ht="27.95"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row>
    <row r="358" spans="1:23" ht="27.9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23" ht="27.95" customHeight="1">
      <c r="A359" s="92"/>
      <c r="B359" s="92"/>
      <c r="C359" s="92"/>
      <c r="D359" s="92"/>
      <c r="E359" s="92"/>
      <c r="F359" s="92"/>
      <c r="G359" s="92"/>
      <c r="H359" s="92"/>
      <c r="I359" s="92"/>
      <c r="J359" s="92"/>
      <c r="K359" s="92"/>
      <c r="L359" s="92"/>
      <c r="M359" s="92"/>
      <c r="N359" s="92"/>
      <c r="O359" s="92"/>
      <c r="P359" s="92"/>
      <c r="Q359" s="92"/>
      <c r="R359" s="92"/>
      <c r="S359" s="92"/>
      <c r="T359" s="92"/>
      <c r="U359" s="92"/>
      <c r="V359" s="92"/>
      <c r="W359" s="92"/>
    </row>
    <row r="360" spans="1:23" ht="27.9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23" ht="27.95" customHeight="1">
      <c r="A361" s="92"/>
      <c r="B361" s="92"/>
      <c r="C361" s="92"/>
      <c r="D361" s="92"/>
      <c r="E361" s="92"/>
      <c r="F361" s="92"/>
      <c r="G361" s="92"/>
      <c r="H361" s="92"/>
      <c r="I361" s="92"/>
      <c r="J361" s="92"/>
      <c r="K361" s="92"/>
      <c r="L361" s="92"/>
      <c r="M361" s="92"/>
      <c r="N361" s="92"/>
      <c r="O361" s="92"/>
      <c r="P361" s="92"/>
      <c r="Q361" s="92"/>
      <c r="R361" s="92"/>
      <c r="S361" s="92"/>
      <c r="T361" s="92"/>
      <c r="U361" s="92"/>
      <c r="V361" s="92"/>
      <c r="W361" s="92"/>
    </row>
    <row r="362" spans="1:23" ht="27.9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23" ht="27.95" customHeight="1">
      <c r="A363" s="92"/>
      <c r="B363" s="92"/>
      <c r="C363" s="92"/>
      <c r="D363" s="92"/>
      <c r="E363" s="92"/>
      <c r="F363" s="92"/>
      <c r="G363" s="92"/>
      <c r="H363" s="92"/>
      <c r="I363" s="92"/>
      <c r="J363" s="92"/>
      <c r="K363" s="92"/>
      <c r="L363" s="92"/>
      <c r="M363" s="92"/>
      <c r="N363" s="92"/>
      <c r="O363" s="92"/>
      <c r="P363" s="92"/>
      <c r="Q363" s="92"/>
      <c r="R363" s="92"/>
      <c r="S363" s="92"/>
      <c r="T363" s="92"/>
      <c r="U363" s="92"/>
      <c r="V363" s="92"/>
      <c r="W363" s="92"/>
    </row>
    <row r="364" spans="1:23" ht="27.9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23" ht="27.95" customHeight="1">
      <c r="A365" s="92"/>
      <c r="B365" s="92"/>
      <c r="C365" s="92"/>
      <c r="D365" s="92"/>
      <c r="E365" s="92"/>
      <c r="F365" s="92"/>
      <c r="G365" s="92"/>
      <c r="H365" s="92"/>
      <c r="I365" s="92"/>
      <c r="J365" s="92"/>
      <c r="K365" s="92"/>
      <c r="L365" s="92"/>
      <c r="M365" s="92"/>
      <c r="N365" s="92"/>
      <c r="O365" s="92"/>
      <c r="P365" s="92"/>
      <c r="Q365" s="92"/>
      <c r="R365" s="92"/>
      <c r="S365" s="92"/>
      <c r="T365" s="92"/>
      <c r="U365" s="92"/>
      <c r="V365" s="92"/>
      <c r="W365" s="92"/>
    </row>
    <row r="366" spans="1:23" ht="27.9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23" ht="27.95" customHeight="1">
      <c r="A367" s="92"/>
      <c r="B367" s="92"/>
      <c r="C367" s="92"/>
      <c r="D367" s="92"/>
      <c r="E367" s="92"/>
      <c r="F367" s="92"/>
      <c r="G367" s="92"/>
      <c r="H367" s="92"/>
      <c r="I367" s="92"/>
      <c r="J367" s="92"/>
      <c r="K367" s="92"/>
      <c r="L367" s="92"/>
      <c r="M367" s="92"/>
      <c r="N367" s="92"/>
      <c r="O367" s="92"/>
      <c r="P367" s="92"/>
      <c r="Q367" s="92"/>
      <c r="R367" s="92"/>
      <c r="S367" s="92"/>
      <c r="T367" s="92"/>
      <c r="U367" s="92"/>
      <c r="V367" s="92"/>
      <c r="W367" s="92"/>
    </row>
    <row r="368" spans="1:23" ht="27.9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ht="27.95" customHeight="1">
      <c r="A369" s="92"/>
      <c r="B369" s="92"/>
      <c r="C369" s="92"/>
      <c r="D369" s="92"/>
      <c r="E369" s="92"/>
      <c r="F369" s="92"/>
      <c r="G369" s="92"/>
      <c r="H369" s="92"/>
      <c r="I369" s="92"/>
      <c r="J369" s="92"/>
      <c r="K369" s="92"/>
      <c r="L369" s="92"/>
      <c r="M369" s="92"/>
      <c r="N369" s="92"/>
      <c r="O369" s="92"/>
      <c r="P369" s="92"/>
      <c r="Q369" s="92"/>
      <c r="R369" s="92"/>
      <c r="S369" s="92"/>
      <c r="T369" s="92"/>
      <c r="U369" s="92"/>
      <c r="V369" s="92"/>
      <c r="W369" s="92"/>
    </row>
    <row r="370" spans="1:23" ht="27.9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ht="27.95" customHeight="1">
      <c r="A371" s="92"/>
      <c r="B371" s="92"/>
      <c r="C371" s="92"/>
      <c r="D371" s="92"/>
      <c r="E371" s="92"/>
      <c r="F371" s="92"/>
      <c r="G371" s="92"/>
      <c r="H371" s="92"/>
      <c r="I371" s="92"/>
      <c r="J371" s="92"/>
      <c r="K371" s="92"/>
      <c r="L371" s="92"/>
      <c r="M371" s="92"/>
      <c r="N371" s="92"/>
      <c r="O371" s="92"/>
      <c r="P371" s="92"/>
      <c r="Q371" s="92"/>
      <c r="R371" s="92"/>
      <c r="S371" s="92"/>
      <c r="T371" s="92"/>
      <c r="U371" s="92"/>
      <c r="V371" s="92"/>
      <c r="W371" s="92"/>
    </row>
    <row r="372" spans="1:23" ht="27.9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ht="27.95" customHeight="1">
      <c r="A373" s="92"/>
      <c r="B373" s="92"/>
      <c r="C373" s="92"/>
      <c r="D373" s="92"/>
      <c r="E373" s="92"/>
      <c r="F373" s="92"/>
      <c r="G373" s="92"/>
      <c r="H373" s="92"/>
      <c r="I373" s="92"/>
      <c r="J373" s="92"/>
      <c r="K373" s="92"/>
      <c r="L373" s="92"/>
      <c r="M373" s="92"/>
      <c r="N373" s="92"/>
      <c r="O373" s="92"/>
      <c r="P373" s="92"/>
      <c r="Q373" s="92"/>
      <c r="R373" s="92"/>
      <c r="S373" s="92"/>
      <c r="T373" s="92"/>
      <c r="U373" s="92"/>
      <c r="V373" s="92"/>
      <c r="W373" s="92"/>
    </row>
    <row r="374" spans="1:23" ht="27.9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ht="27.95" customHeight="1">
      <c r="A375" s="92"/>
      <c r="B375" s="92"/>
      <c r="C375" s="92"/>
      <c r="D375" s="92"/>
      <c r="E375" s="92"/>
      <c r="F375" s="92"/>
      <c r="G375" s="92"/>
      <c r="H375" s="92"/>
      <c r="I375" s="92"/>
      <c r="J375" s="92"/>
      <c r="K375" s="92"/>
      <c r="L375" s="92"/>
      <c r="M375" s="92"/>
      <c r="N375" s="92"/>
      <c r="O375" s="92"/>
      <c r="P375" s="92"/>
      <c r="Q375" s="92"/>
      <c r="R375" s="92"/>
      <c r="S375" s="92"/>
      <c r="T375" s="92"/>
      <c r="U375" s="92"/>
      <c r="V375" s="92"/>
      <c r="W375" s="92"/>
    </row>
    <row r="376" spans="1:23" ht="27.9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ht="27.95" customHeight="1">
      <c r="A377" s="92"/>
      <c r="B377" s="92"/>
      <c r="C377" s="92"/>
      <c r="D377" s="92"/>
      <c r="E377" s="92"/>
      <c r="F377" s="92"/>
      <c r="G377" s="92"/>
      <c r="H377" s="92"/>
      <c r="I377" s="92"/>
      <c r="J377" s="92"/>
      <c r="K377" s="92"/>
      <c r="L377" s="92"/>
      <c r="M377" s="92"/>
      <c r="N377" s="92"/>
      <c r="O377" s="92"/>
      <c r="P377" s="92"/>
      <c r="Q377" s="92"/>
      <c r="R377" s="92"/>
      <c r="S377" s="92"/>
      <c r="T377" s="92"/>
      <c r="U377" s="92"/>
      <c r="V377" s="92"/>
      <c r="W377" s="92"/>
    </row>
    <row r="378" spans="1:23" ht="27.9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ht="27.95" customHeight="1">
      <c r="A379" s="92"/>
      <c r="B379" s="92"/>
      <c r="C379" s="92"/>
      <c r="D379" s="92"/>
      <c r="E379" s="92"/>
      <c r="F379" s="92"/>
      <c r="G379" s="92"/>
      <c r="H379" s="92"/>
      <c r="I379" s="92"/>
      <c r="J379" s="92"/>
      <c r="K379" s="92"/>
      <c r="L379" s="92"/>
      <c r="M379" s="92"/>
      <c r="N379" s="92"/>
      <c r="O379" s="92"/>
      <c r="P379" s="92"/>
      <c r="Q379" s="92"/>
      <c r="R379" s="92"/>
      <c r="S379" s="92"/>
      <c r="T379" s="92"/>
      <c r="U379" s="92"/>
      <c r="V379" s="92"/>
      <c r="W379" s="92"/>
    </row>
    <row r="380" spans="1:23" ht="27.9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ht="27.95" customHeight="1">
      <c r="A381" s="92"/>
      <c r="B381" s="92"/>
      <c r="C381" s="92"/>
      <c r="D381" s="92"/>
      <c r="E381" s="92"/>
      <c r="F381" s="92"/>
      <c r="G381" s="92"/>
      <c r="H381" s="92"/>
      <c r="I381" s="92"/>
      <c r="J381" s="92"/>
      <c r="K381" s="92"/>
      <c r="L381" s="92"/>
      <c r="M381" s="92"/>
      <c r="N381" s="92"/>
      <c r="O381" s="92"/>
      <c r="P381" s="92"/>
      <c r="Q381" s="92"/>
      <c r="R381" s="92"/>
      <c r="S381" s="92"/>
      <c r="T381" s="92"/>
      <c r="U381" s="92"/>
      <c r="V381" s="92"/>
      <c r="W381" s="92"/>
    </row>
    <row r="382" spans="1:23" ht="27.9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ht="27.95" customHeight="1">
      <c r="A383" s="92"/>
      <c r="B383" s="92"/>
      <c r="C383" s="92"/>
      <c r="D383" s="92"/>
      <c r="E383" s="92"/>
      <c r="F383" s="92"/>
      <c r="G383" s="92"/>
      <c r="H383" s="92"/>
      <c r="I383" s="92"/>
      <c r="J383" s="92"/>
      <c r="K383" s="92"/>
      <c r="L383" s="92"/>
      <c r="M383" s="92"/>
      <c r="N383" s="92"/>
      <c r="O383" s="92"/>
      <c r="P383" s="92"/>
      <c r="Q383" s="92"/>
      <c r="R383" s="92"/>
      <c r="S383" s="92"/>
      <c r="T383" s="92"/>
      <c r="U383" s="92"/>
      <c r="V383" s="92"/>
      <c r="W383" s="92"/>
    </row>
    <row r="384" spans="1:23" ht="27.9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ht="27.95" customHeight="1">
      <c r="A385" s="92"/>
      <c r="B385" s="92"/>
      <c r="C385" s="92"/>
      <c r="D385" s="92"/>
      <c r="E385" s="92"/>
      <c r="F385" s="92"/>
      <c r="G385" s="92"/>
      <c r="H385" s="92"/>
      <c r="I385" s="92"/>
      <c r="J385" s="92"/>
      <c r="K385" s="92"/>
      <c r="L385" s="92"/>
      <c r="M385" s="92"/>
      <c r="N385" s="92"/>
      <c r="O385" s="92"/>
      <c r="P385" s="92"/>
      <c r="Q385" s="92"/>
      <c r="R385" s="92"/>
      <c r="S385" s="92"/>
      <c r="T385" s="92"/>
      <c r="U385" s="92"/>
      <c r="V385" s="92"/>
      <c r="W385" s="92"/>
    </row>
    <row r="386" spans="1:23" ht="27.9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ht="27.95" customHeight="1">
      <c r="A387" s="92"/>
      <c r="B387" s="92"/>
      <c r="C387" s="92"/>
      <c r="D387" s="92"/>
      <c r="E387" s="92"/>
      <c r="F387" s="92"/>
      <c r="G387" s="92"/>
      <c r="H387" s="92"/>
      <c r="I387" s="92"/>
      <c r="J387" s="92"/>
      <c r="K387" s="92"/>
      <c r="L387" s="92"/>
      <c r="M387" s="92"/>
      <c r="N387" s="92"/>
      <c r="O387" s="92"/>
      <c r="P387" s="92"/>
      <c r="Q387" s="92"/>
      <c r="R387" s="92"/>
      <c r="S387" s="92"/>
      <c r="T387" s="92"/>
      <c r="U387" s="92"/>
      <c r="V387" s="92"/>
      <c r="W387" s="92"/>
    </row>
    <row r="388" spans="1:23" ht="27.9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ht="27.95" customHeight="1">
      <c r="A389" s="92"/>
      <c r="B389" s="92"/>
      <c r="C389" s="92"/>
      <c r="D389" s="92"/>
      <c r="E389" s="92"/>
      <c r="F389" s="92"/>
      <c r="G389" s="92"/>
      <c r="H389" s="92"/>
      <c r="I389" s="92"/>
      <c r="J389" s="92"/>
      <c r="K389" s="92"/>
      <c r="L389" s="92"/>
      <c r="M389" s="92"/>
      <c r="N389" s="92"/>
      <c r="O389" s="92"/>
      <c r="P389" s="92"/>
      <c r="Q389" s="92"/>
      <c r="R389" s="92"/>
      <c r="S389" s="92"/>
      <c r="T389" s="92"/>
      <c r="U389" s="92"/>
      <c r="V389" s="92"/>
      <c r="W389" s="92"/>
    </row>
    <row r="390" spans="1:23" ht="27.9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ht="27.95" customHeight="1">
      <c r="A391" s="92"/>
      <c r="B391" s="92"/>
      <c r="C391" s="92"/>
      <c r="D391" s="92"/>
      <c r="E391" s="92"/>
      <c r="F391" s="92"/>
      <c r="G391" s="92"/>
      <c r="H391" s="92"/>
      <c r="I391" s="92"/>
      <c r="J391" s="92"/>
      <c r="K391" s="92"/>
      <c r="L391" s="92"/>
      <c r="M391" s="92"/>
      <c r="N391" s="92"/>
      <c r="O391" s="92"/>
      <c r="P391" s="92"/>
      <c r="Q391" s="92"/>
      <c r="R391" s="92"/>
      <c r="S391" s="92"/>
      <c r="T391" s="92"/>
      <c r="U391" s="92"/>
      <c r="V391" s="92"/>
      <c r="W391" s="92"/>
    </row>
    <row r="392" spans="1:23" ht="27.9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ht="27.95" customHeight="1">
      <c r="A393" s="92"/>
      <c r="B393" s="92"/>
      <c r="C393" s="92"/>
      <c r="D393" s="92"/>
      <c r="E393" s="92"/>
      <c r="F393" s="92"/>
      <c r="G393" s="92"/>
      <c r="H393" s="92"/>
      <c r="I393" s="92"/>
      <c r="J393" s="92"/>
      <c r="K393" s="92"/>
      <c r="L393" s="92"/>
      <c r="M393" s="92"/>
      <c r="N393" s="92"/>
      <c r="O393" s="92"/>
      <c r="P393" s="92"/>
      <c r="Q393" s="92"/>
      <c r="R393" s="92"/>
      <c r="S393" s="92"/>
      <c r="T393" s="92"/>
      <c r="U393" s="92"/>
      <c r="V393" s="92"/>
      <c r="W393" s="92"/>
    </row>
    <row r="394" spans="1:23" ht="27.9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ht="27.95" customHeight="1">
      <c r="A395" s="92"/>
      <c r="B395" s="92"/>
      <c r="C395" s="92"/>
      <c r="D395" s="92"/>
      <c r="E395" s="92"/>
      <c r="F395" s="92"/>
      <c r="G395" s="92"/>
      <c r="H395" s="92"/>
      <c r="I395" s="92"/>
      <c r="J395" s="92"/>
      <c r="K395" s="92"/>
      <c r="L395" s="92"/>
      <c r="M395" s="92"/>
      <c r="N395" s="92"/>
      <c r="O395" s="92"/>
      <c r="P395" s="92"/>
      <c r="Q395" s="92"/>
      <c r="R395" s="92"/>
      <c r="S395" s="92"/>
      <c r="T395" s="92"/>
      <c r="U395" s="92"/>
      <c r="V395" s="92"/>
      <c r="W395" s="92"/>
    </row>
    <row r="396" spans="1:23" ht="27.9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ht="27.95" customHeight="1">
      <c r="A397" s="92"/>
      <c r="B397" s="92"/>
      <c r="C397" s="92"/>
      <c r="D397" s="92"/>
      <c r="E397" s="92"/>
      <c r="F397" s="92"/>
      <c r="G397" s="92"/>
      <c r="H397" s="92"/>
      <c r="I397" s="92"/>
      <c r="J397" s="92"/>
      <c r="K397" s="92"/>
      <c r="L397" s="92"/>
      <c r="M397" s="92"/>
      <c r="N397" s="92"/>
      <c r="O397" s="92"/>
      <c r="P397" s="92"/>
      <c r="Q397" s="92"/>
      <c r="R397" s="92"/>
      <c r="S397" s="92"/>
      <c r="T397" s="92"/>
      <c r="U397" s="92"/>
      <c r="V397" s="92"/>
      <c r="W397" s="92"/>
    </row>
    <row r="398" spans="1:23" ht="27.9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ht="27.95" customHeight="1">
      <c r="A399" s="92"/>
      <c r="B399" s="92"/>
      <c r="C399" s="92"/>
      <c r="D399" s="92"/>
      <c r="E399" s="92"/>
      <c r="F399" s="92"/>
      <c r="G399" s="92"/>
      <c r="H399" s="92"/>
      <c r="I399" s="92"/>
      <c r="J399" s="92"/>
      <c r="K399" s="92"/>
      <c r="L399" s="92"/>
      <c r="M399" s="92"/>
      <c r="N399" s="92"/>
      <c r="O399" s="92"/>
      <c r="P399" s="92"/>
      <c r="Q399" s="92"/>
      <c r="R399" s="92"/>
      <c r="S399" s="92"/>
      <c r="T399" s="92"/>
      <c r="U399" s="92"/>
      <c r="V399" s="92"/>
      <c r="W399" s="92"/>
    </row>
    <row r="400" spans="1:23" ht="27.9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ht="27.95" customHeight="1">
      <c r="A401" s="92"/>
      <c r="B401" s="92"/>
      <c r="C401" s="92"/>
      <c r="D401" s="92"/>
      <c r="E401" s="92"/>
      <c r="F401" s="92"/>
      <c r="G401" s="92"/>
      <c r="H401" s="92"/>
      <c r="I401" s="92"/>
      <c r="J401" s="92"/>
      <c r="K401" s="92"/>
      <c r="L401" s="92"/>
      <c r="M401" s="92"/>
      <c r="N401" s="92"/>
      <c r="O401" s="92"/>
      <c r="P401" s="92"/>
      <c r="Q401" s="92"/>
      <c r="R401" s="92"/>
      <c r="S401" s="92"/>
      <c r="T401" s="92"/>
      <c r="U401" s="92"/>
      <c r="V401" s="92"/>
      <c r="W401" s="92"/>
    </row>
    <row r="402" spans="1:23" ht="27.9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ht="27.95" customHeight="1">
      <c r="A403" s="92"/>
      <c r="B403" s="92"/>
      <c r="C403" s="92"/>
      <c r="D403" s="92"/>
      <c r="E403" s="92"/>
      <c r="F403" s="92"/>
      <c r="G403" s="92"/>
      <c r="H403" s="92"/>
      <c r="I403" s="92"/>
      <c r="J403" s="92"/>
      <c r="K403" s="92"/>
      <c r="L403" s="92"/>
      <c r="M403" s="92"/>
      <c r="N403" s="92"/>
      <c r="O403" s="92"/>
      <c r="P403" s="92"/>
      <c r="Q403" s="92"/>
      <c r="R403" s="92"/>
      <c r="S403" s="92"/>
      <c r="T403" s="92"/>
      <c r="U403" s="92"/>
      <c r="V403" s="92"/>
      <c r="W403" s="92"/>
    </row>
    <row r="404" spans="1:23" ht="27.9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ht="27.95" customHeight="1">
      <c r="A405" s="92"/>
      <c r="B405" s="92"/>
      <c r="C405" s="92"/>
      <c r="D405" s="92"/>
      <c r="E405" s="92"/>
      <c r="F405" s="92"/>
      <c r="G405" s="92"/>
      <c r="H405" s="92"/>
      <c r="I405" s="92"/>
      <c r="J405" s="92"/>
      <c r="K405" s="92"/>
      <c r="L405" s="92"/>
      <c r="M405" s="92"/>
      <c r="N405" s="92"/>
      <c r="O405" s="92"/>
      <c r="P405" s="92"/>
      <c r="Q405" s="92"/>
      <c r="R405" s="92"/>
      <c r="S405" s="92"/>
      <c r="T405" s="92"/>
      <c r="U405" s="92"/>
      <c r="V405" s="92"/>
      <c r="W405" s="92"/>
    </row>
    <row r="406" spans="1:23" ht="27.9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ht="27.95" customHeight="1">
      <c r="A407" s="92"/>
      <c r="B407" s="92"/>
      <c r="C407" s="92"/>
      <c r="D407" s="92"/>
      <c r="E407" s="92"/>
      <c r="F407" s="92"/>
      <c r="G407" s="92"/>
      <c r="H407" s="92"/>
      <c r="I407" s="92"/>
      <c r="J407" s="92"/>
      <c r="K407" s="92"/>
      <c r="L407" s="92"/>
      <c r="M407" s="92"/>
      <c r="N407" s="92"/>
      <c r="O407" s="92"/>
      <c r="P407" s="92"/>
      <c r="Q407" s="92"/>
      <c r="R407" s="92"/>
      <c r="S407" s="92"/>
      <c r="T407" s="92"/>
      <c r="U407" s="92"/>
      <c r="V407" s="92"/>
      <c r="W407" s="92"/>
    </row>
    <row r="408" spans="1:23" ht="27.9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ht="27.95" customHeight="1">
      <c r="A409" s="92"/>
      <c r="B409" s="92"/>
      <c r="C409" s="92"/>
      <c r="D409" s="92"/>
      <c r="E409" s="92"/>
      <c r="F409" s="92"/>
      <c r="G409" s="92"/>
      <c r="H409" s="92"/>
      <c r="I409" s="92"/>
      <c r="J409" s="92"/>
      <c r="K409" s="92"/>
      <c r="L409" s="92"/>
      <c r="M409" s="92"/>
      <c r="N409" s="92"/>
      <c r="O409" s="92"/>
      <c r="P409" s="92"/>
      <c r="Q409" s="92"/>
      <c r="R409" s="92"/>
      <c r="S409" s="92"/>
      <c r="T409" s="92"/>
      <c r="U409" s="92"/>
      <c r="V409" s="92"/>
      <c r="W409" s="92"/>
    </row>
    <row r="410" spans="1:23" ht="27.9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ht="27.95" customHeight="1">
      <c r="A411" s="92"/>
      <c r="B411" s="92"/>
      <c r="C411" s="92"/>
      <c r="D411" s="92"/>
      <c r="E411" s="92"/>
      <c r="F411" s="92"/>
      <c r="G411" s="92"/>
      <c r="H411" s="92"/>
      <c r="I411" s="92"/>
      <c r="J411" s="92"/>
      <c r="K411" s="92"/>
      <c r="L411" s="92"/>
      <c r="M411" s="92"/>
      <c r="N411" s="92"/>
      <c r="O411" s="92"/>
      <c r="P411" s="92"/>
      <c r="Q411" s="92"/>
      <c r="R411" s="92"/>
      <c r="S411" s="92"/>
      <c r="T411" s="92"/>
      <c r="U411" s="92"/>
      <c r="V411" s="92"/>
      <c r="W411" s="92"/>
    </row>
    <row r="412" spans="1:23" ht="27.9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ht="27.95" customHeight="1">
      <c r="A413" s="92"/>
      <c r="B413" s="92"/>
      <c r="C413" s="92"/>
      <c r="D413" s="92"/>
      <c r="E413" s="92"/>
      <c r="F413" s="92"/>
      <c r="G413" s="92"/>
      <c r="H413" s="92"/>
      <c r="I413" s="92"/>
      <c r="J413" s="92"/>
      <c r="K413" s="92"/>
      <c r="L413" s="92"/>
      <c r="M413" s="92"/>
      <c r="N413" s="92"/>
      <c r="O413" s="92"/>
      <c r="P413" s="92"/>
      <c r="Q413" s="92"/>
      <c r="R413" s="92"/>
      <c r="S413" s="92"/>
      <c r="T413" s="92"/>
      <c r="U413" s="92"/>
      <c r="V413" s="92"/>
      <c r="W413" s="92"/>
    </row>
    <row r="414" spans="1:23" ht="27.9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ht="27.95" customHeight="1">
      <c r="A415" s="92"/>
      <c r="B415" s="92"/>
      <c r="C415" s="92"/>
      <c r="D415" s="92"/>
      <c r="E415" s="92"/>
      <c r="F415" s="92"/>
      <c r="G415" s="92"/>
      <c r="H415" s="92"/>
      <c r="I415" s="92"/>
      <c r="J415" s="92"/>
      <c r="K415" s="92"/>
      <c r="L415" s="92"/>
      <c r="M415" s="92"/>
      <c r="N415" s="92"/>
      <c r="O415" s="92"/>
      <c r="P415" s="92"/>
      <c r="Q415" s="92"/>
      <c r="R415" s="92"/>
      <c r="S415" s="92"/>
      <c r="T415" s="92"/>
      <c r="U415" s="92"/>
      <c r="V415" s="92"/>
      <c r="W415" s="92"/>
    </row>
    <row r="416" spans="1:23" ht="27.9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ht="27.95" customHeight="1">
      <c r="A417" s="92"/>
      <c r="B417" s="92"/>
      <c r="C417" s="92"/>
      <c r="D417" s="92"/>
      <c r="E417" s="92"/>
      <c r="F417" s="92"/>
      <c r="G417" s="92"/>
      <c r="H417" s="92"/>
      <c r="I417" s="92"/>
      <c r="J417" s="92"/>
      <c r="K417" s="92"/>
      <c r="L417" s="92"/>
      <c r="M417" s="92"/>
      <c r="N417" s="92"/>
      <c r="O417" s="92"/>
      <c r="P417" s="92"/>
      <c r="Q417" s="92"/>
      <c r="R417" s="92"/>
      <c r="S417" s="92"/>
      <c r="T417" s="92"/>
      <c r="U417" s="92"/>
      <c r="V417" s="92"/>
      <c r="W417" s="92"/>
    </row>
    <row r="418" spans="1:23" ht="27.9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ht="27.95" customHeight="1">
      <c r="A419" s="92"/>
      <c r="B419" s="92"/>
      <c r="C419" s="92"/>
      <c r="D419" s="92"/>
      <c r="E419" s="92"/>
      <c r="F419" s="92"/>
      <c r="G419" s="92"/>
      <c r="H419" s="92"/>
      <c r="I419" s="92"/>
      <c r="J419" s="92"/>
      <c r="K419" s="92"/>
      <c r="L419" s="92"/>
      <c r="M419" s="92"/>
      <c r="N419" s="92"/>
      <c r="O419" s="92"/>
      <c r="P419" s="92"/>
      <c r="Q419" s="92"/>
      <c r="R419" s="92"/>
      <c r="S419" s="92"/>
      <c r="T419" s="92"/>
      <c r="U419" s="92"/>
      <c r="V419" s="92"/>
      <c r="W419" s="92"/>
    </row>
    <row r="420" spans="1:23" ht="27.9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ht="27.95" customHeight="1">
      <c r="A421" s="92"/>
      <c r="B421" s="92"/>
      <c r="C421" s="92"/>
      <c r="D421" s="92"/>
      <c r="E421" s="92"/>
      <c r="F421" s="92"/>
      <c r="G421" s="92"/>
      <c r="H421" s="92"/>
      <c r="I421" s="92"/>
      <c r="J421" s="92"/>
      <c r="K421" s="92"/>
      <c r="L421" s="92"/>
      <c r="M421" s="92"/>
      <c r="N421" s="92"/>
      <c r="O421" s="92"/>
      <c r="P421" s="92"/>
      <c r="Q421" s="92"/>
      <c r="R421" s="92"/>
      <c r="S421" s="92"/>
      <c r="T421" s="92"/>
      <c r="U421" s="92"/>
      <c r="V421" s="92"/>
      <c r="W421" s="92"/>
    </row>
    <row r="422" spans="1:23" ht="27.9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ht="27.95" customHeight="1">
      <c r="A423" s="92"/>
      <c r="B423" s="92"/>
      <c r="C423" s="92"/>
      <c r="D423" s="92"/>
      <c r="E423" s="92"/>
      <c r="F423" s="92"/>
      <c r="G423" s="92"/>
      <c r="H423" s="92"/>
      <c r="I423" s="92"/>
      <c r="J423" s="92"/>
      <c r="K423" s="92"/>
      <c r="L423" s="92"/>
      <c r="M423" s="92"/>
      <c r="N423" s="92"/>
      <c r="O423" s="92"/>
      <c r="P423" s="92"/>
      <c r="Q423" s="92"/>
      <c r="R423" s="92"/>
      <c r="S423" s="92"/>
      <c r="T423" s="92"/>
      <c r="U423" s="92"/>
      <c r="V423" s="92"/>
      <c r="W423" s="92"/>
    </row>
    <row r="424" spans="1:23" ht="27.9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ht="27.95" customHeight="1">
      <c r="A425" s="92"/>
      <c r="B425" s="92"/>
      <c r="C425" s="92"/>
      <c r="D425" s="92"/>
      <c r="E425" s="92"/>
      <c r="F425" s="92"/>
      <c r="G425" s="92"/>
      <c r="H425" s="92"/>
      <c r="I425" s="92"/>
      <c r="J425" s="92"/>
      <c r="K425" s="92"/>
      <c r="L425" s="92"/>
      <c r="M425" s="92"/>
      <c r="N425" s="92"/>
      <c r="O425" s="92"/>
      <c r="P425" s="92"/>
      <c r="Q425" s="92"/>
      <c r="R425" s="92"/>
      <c r="S425" s="92"/>
      <c r="T425" s="92"/>
      <c r="U425" s="92"/>
      <c r="V425" s="92"/>
      <c r="W425" s="92"/>
    </row>
    <row r="426" spans="1:23" ht="27.9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ht="27.95" customHeight="1">
      <c r="A427" s="92"/>
      <c r="B427" s="92"/>
      <c r="C427" s="92"/>
      <c r="D427" s="92"/>
      <c r="E427" s="92"/>
      <c r="F427" s="92"/>
      <c r="G427" s="92"/>
      <c r="H427" s="92"/>
      <c r="I427" s="92"/>
      <c r="J427" s="92"/>
      <c r="K427" s="92"/>
      <c r="L427" s="92"/>
      <c r="M427" s="92"/>
      <c r="N427" s="92"/>
      <c r="O427" s="92"/>
      <c r="P427" s="92"/>
      <c r="Q427" s="92"/>
      <c r="R427" s="92"/>
      <c r="S427" s="92"/>
      <c r="T427" s="92"/>
      <c r="U427" s="92"/>
      <c r="V427" s="92"/>
      <c r="W427" s="92"/>
    </row>
    <row r="428" spans="1:23" ht="27.9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ht="27.95" customHeight="1">
      <c r="A429" s="92"/>
      <c r="B429" s="92"/>
      <c r="C429" s="92"/>
      <c r="D429" s="92"/>
      <c r="E429" s="92"/>
      <c r="F429" s="92"/>
      <c r="G429" s="92"/>
      <c r="H429" s="92"/>
      <c r="I429" s="92"/>
      <c r="J429" s="92"/>
      <c r="K429" s="92"/>
      <c r="L429" s="92"/>
      <c r="M429" s="92"/>
      <c r="N429" s="92"/>
      <c r="O429" s="92"/>
      <c r="P429" s="92"/>
      <c r="Q429" s="92"/>
      <c r="R429" s="92"/>
      <c r="S429" s="92"/>
      <c r="T429" s="92"/>
      <c r="U429" s="92"/>
      <c r="V429" s="92"/>
      <c r="W429" s="92"/>
    </row>
    <row r="430" spans="1:23" ht="27.9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ht="27.95" customHeight="1">
      <c r="A431" s="92"/>
      <c r="B431" s="92"/>
      <c r="C431" s="92"/>
      <c r="D431" s="92"/>
      <c r="E431" s="92"/>
      <c r="F431" s="92"/>
      <c r="G431" s="92"/>
      <c r="H431" s="92"/>
      <c r="I431" s="92"/>
      <c r="J431" s="92"/>
      <c r="K431" s="92"/>
      <c r="L431" s="92"/>
      <c r="M431" s="92"/>
      <c r="N431" s="92"/>
      <c r="O431" s="92"/>
      <c r="P431" s="92"/>
      <c r="Q431" s="92"/>
      <c r="R431" s="92"/>
      <c r="S431" s="92"/>
      <c r="T431" s="92"/>
      <c r="U431" s="92"/>
      <c r="V431" s="92"/>
      <c r="W431" s="92"/>
    </row>
    <row r="432" spans="1:23" ht="27.9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ht="27.95" customHeight="1">
      <c r="A433" s="92"/>
      <c r="B433" s="92"/>
      <c r="C433" s="92"/>
      <c r="D433" s="92"/>
      <c r="E433" s="92"/>
      <c r="F433" s="92"/>
      <c r="G433" s="92"/>
      <c r="H433" s="92"/>
      <c r="I433" s="92"/>
      <c r="J433" s="92"/>
      <c r="K433" s="92"/>
      <c r="L433" s="92"/>
      <c r="M433" s="92"/>
      <c r="N433" s="92"/>
      <c r="O433" s="92"/>
      <c r="P433" s="92"/>
      <c r="Q433" s="92"/>
      <c r="R433" s="92"/>
      <c r="S433" s="92"/>
      <c r="T433" s="92"/>
      <c r="U433" s="92"/>
      <c r="V433" s="92"/>
      <c r="W433" s="92"/>
    </row>
    <row r="434" spans="1:23" ht="27.9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ht="27.95" customHeight="1">
      <c r="A435" s="92"/>
      <c r="B435" s="92"/>
      <c r="C435" s="92"/>
      <c r="D435" s="92"/>
      <c r="E435" s="92"/>
      <c r="F435" s="92"/>
      <c r="G435" s="92"/>
      <c r="H435" s="92"/>
      <c r="I435" s="92"/>
      <c r="J435" s="92"/>
      <c r="K435" s="92"/>
      <c r="L435" s="92"/>
      <c r="M435" s="92"/>
      <c r="N435" s="92"/>
      <c r="O435" s="92"/>
      <c r="P435" s="92"/>
      <c r="Q435" s="92"/>
      <c r="R435" s="92"/>
      <c r="S435" s="92"/>
      <c r="T435" s="92"/>
      <c r="U435" s="92"/>
      <c r="V435" s="92"/>
      <c r="W435" s="92"/>
    </row>
    <row r="436" spans="1:23" ht="27.9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ht="27.95" customHeight="1">
      <c r="A437" s="92"/>
      <c r="B437" s="92"/>
      <c r="C437" s="92"/>
      <c r="D437" s="92"/>
      <c r="E437" s="92"/>
      <c r="F437" s="92"/>
      <c r="G437" s="92"/>
      <c r="H437" s="92"/>
      <c r="I437" s="92"/>
      <c r="J437" s="92"/>
      <c r="K437" s="92"/>
      <c r="L437" s="92"/>
      <c r="M437" s="92"/>
      <c r="N437" s="92"/>
      <c r="O437" s="92"/>
      <c r="P437" s="92"/>
      <c r="Q437" s="92"/>
      <c r="R437" s="92"/>
      <c r="S437" s="92"/>
      <c r="T437" s="92"/>
      <c r="U437" s="92"/>
      <c r="V437" s="92"/>
      <c r="W437" s="92"/>
    </row>
    <row r="438" spans="1:23" ht="27.9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ht="27.95" customHeight="1">
      <c r="A439" s="92"/>
      <c r="B439" s="92"/>
      <c r="C439" s="92"/>
      <c r="D439" s="92"/>
      <c r="E439" s="92"/>
      <c r="F439" s="92"/>
      <c r="G439" s="92"/>
      <c r="H439" s="92"/>
      <c r="I439" s="92"/>
      <c r="J439" s="92"/>
      <c r="K439" s="92"/>
      <c r="L439" s="92"/>
      <c r="M439" s="92"/>
      <c r="N439" s="92"/>
      <c r="O439" s="92"/>
      <c r="P439" s="92"/>
      <c r="Q439" s="92"/>
      <c r="R439" s="92"/>
      <c r="S439" s="92"/>
      <c r="T439" s="92"/>
      <c r="U439" s="92"/>
      <c r="V439" s="92"/>
      <c r="W439" s="92"/>
    </row>
    <row r="440" spans="1:23" ht="27.9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ht="27.95" customHeight="1">
      <c r="A441" s="92"/>
      <c r="B441" s="92"/>
      <c r="C441" s="92"/>
      <c r="D441" s="92"/>
      <c r="E441" s="92"/>
      <c r="F441" s="92"/>
      <c r="G441" s="92"/>
      <c r="H441" s="92"/>
      <c r="I441" s="92"/>
      <c r="J441" s="92"/>
      <c r="K441" s="92"/>
      <c r="L441" s="92"/>
      <c r="M441" s="92"/>
      <c r="N441" s="92"/>
      <c r="O441" s="92"/>
      <c r="P441" s="92"/>
      <c r="Q441" s="92"/>
      <c r="R441" s="92"/>
      <c r="S441" s="92"/>
      <c r="T441" s="92"/>
      <c r="U441" s="92"/>
      <c r="V441" s="92"/>
      <c r="W441" s="92"/>
    </row>
    <row r="442" spans="1:23" ht="27.9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ht="27.95" customHeight="1">
      <c r="A443" s="92"/>
      <c r="B443" s="92"/>
      <c r="C443" s="92"/>
      <c r="D443" s="92"/>
      <c r="E443" s="92"/>
      <c r="F443" s="92"/>
      <c r="G443" s="92"/>
      <c r="H443" s="92"/>
      <c r="I443" s="92"/>
      <c r="J443" s="92"/>
      <c r="K443" s="92"/>
      <c r="L443" s="92"/>
      <c r="M443" s="92"/>
      <c r="N443" s="92"/>
      <c r="O443" s="92"/>
      <c r="P443" s="92"/>
      <c r="Q443" s="92"/>
      <c r="R443" s="92"/>
      <c r="S443" s="92"/>
      <c r="T443" s="92"/>
      <c r="U443" s="92"/>
      <c r="V443" s="92"/>
      <c r="W443" s="92"/>
    </row>
    <row r="444" spans="1:23" ht="27.9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ht="27.95" customHeight="1">
      <c r="A445" s="92"/>
      <c r="B445" s="92"/>
      <c r="C445" s="92"/>
      <c r="D445" s="92"/>
      <c r="E445" s="92"/>
      <c r="F445" s="92"/>
      <c r="G445" s="92"/>
      <c r="H445" s="92"/>
      <c r="I445" s="92"/>
      <c r="J445" s="92"/>
      <c r="K445" s="92"/>
      <c r="L445" s="92"/>
      <c r="M445" s="92"/>
      <c r="N445" s="92"/>
      <c r="O445" s="92"/>
      <c r="P445" s="92"/>
      <c r="Q445" s="92"/>
      <c r="R445" s="92"/>
      <c r="S445" s="92"/>
      <c r="T445" s="92"/>
      <c r="U445" s="92"/>
      <c r="V445" s="92"/>
      <c r="W445" s="92"/>
    </row>
    <row r="446" spans="1:23" ht="27.9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ht="27.95" customHeight="1">
      <c r="A447" s="92"/>
      <c r="B447" s="92"/>
      <c r="C447" s="92"/>
      <c r="D447" s="92"/>
      <c r="E447" s="92"/>
      <c r="F447" s="92"/>
      <c r="G447" s="92"/>
      <c r="H447" s="92"/>
      <c r="I447" s="92"/>
      <c r="J447" s="92"/>
      <c r="K447" s="92"/>
      <c r="L447" s="92"/>
      <c r="M447" s="92"/>
      <c r="N447" s="92"/>
      <c r="O447" s="92"/>
      <c r="P447" s="92"/>
      <c r="Q447" s="92"/>
      <c r="R447" s="92"/>
      <c r="S447" s="92"/>
      <c r="T447" s="92"/>
      <c r="U447" s="92"/>
      <c r="V447" s="92"/>
      <c r="W447" s="92"/>
    </row>
    <row r="448" spans="1:23" ht="27.9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ht="27.95" customHeight="1">
      <c r="A449" s="92"/>
      <c r="B449" s="92"/>
      <c r="C449" s="92"/>
      <c r="D449" s="92"/>
      <c r="E449" s="92"/>
      <c r="F449" s="92"/>
      <c r="G449" s="92"/>
      <c r="H449" s="92"/>
      <c r="I449" s="92"/>
      <c r="J449" s="92"/>
      <c r="K449" s="92"/>
      <c r="L449" s="92"/>
      <c r="M449" s="92"/>
      <c r="N449" s="92"/>
      <c r="O449" s="92"/>
      <c r="P449" s="92"/>
      <c r="Q449" s="92"/>
      <c r="R449" s="92"/>
      <c r="S449" s="92"/>
      <c r="T449" s="92"/>
      <c r="U449" s="92"/>
      <c r="V449" s="92"/>
      <c r="W449" s="92"/>
    </row>
    <row r="450" spans="1:23" ht="27.9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ht="27.95" customHeight="1">
      <c r="A451" s="92"/>
      <c r="B451" s="92"/>
      <c r="C451" s="92"/>
      <c r="D451" s="92"/>
      <c r="E451" s="92"/>
      <c r="F451" s="92"/>
      <c r="G451" s="92"/>
      <c r="H451" s="92"/>
      <c r="I451" s="92"/>
      <c r="J451" s="92"/>
      <c r="K451" s="92"/>
      <c r="L451" s="92"/>
      <c r="M451" s="92"/>
      <c r="N451" s="92"/>
      <c r="O451" s="92"/>
      <c r="P451" s="92"/>
      <c r="Q451" s="92"/>
      <c r="R451" s="92"/>
      <c r="S451" s="92"/>
      <c r="T451" s="92"/>
      <c r="U451" s="92"/>
      <c r="V451" s="92"/>
      <c r="W451" s="92"/>
    </row>
    <row r="452" spans="1:23" ht="27.9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ht="27.95" customHeight="1">
      <c r="A453" s="92"/>
      <c r="B453" s="92"/>
      <c r="C453" s="92"/>
      <c r="D453" s="92"/>
      <c r="E453" s="92"/>
      <c r="F453" s="92"/>
      <c r="G453" s="92"/>
      <c r="H453" s="92"/>
      <c r="I453" s="92"/>
      <c r="J453" s="92"/>
      <c r="K453" s="92"/>
      <c r="L453" s="92"/>
      <c r="M453" s="92"/>
      <c r="N453" s="92"/>
      <c r="O453" s="92"/>
      <c r="P453" s="92"/>
      <c r="Q453" s="92"/>
      <c r="R453" s="92"/>
      <c r="S453" s="92"/>
      <c r="T453" s="92"/>
      <c r="U453" s="92"/>
      <c r="V453" s="92"/>
      <c r="W453" s="92"/>
    </row>
    <row r="454" spans="1:23" ht="27.9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ht="27.95" customHeight="1">
      <c r="A455" s="92"/>
      <c r="B455" s="92"/>
      <c r="C455" s="92"/>
      <c r="D455" s="92"/>
      <c r="E455" s="92"/>
      <c r="F455" s="92"/>
      <c r="G455" s="92"/>
      <c r="H455" s="92"/>
      <c r="I455" s="92"/>
      <c r="J455" s="92"/>
      <c r="K455" s="92"/>
      <c r="L455" s="92"/>
      <c r="M455" s="92"/>
      <c r="N455" s="92"/>
      <c r="O455" s="92"/>
      <c r="P455" s="92"/>
      <c r="Q455" s="92"/>
      <c r="R455" s="92"/>
      <c r="S455" s="92"/>
      <c r="T455" s="92"/>
      <c r="U455" s="92"/>
      <c r="V455" s="92"/>
      <c r="W455" s="92"/>
    </row>
    <row r="456" spans="1:23" ht="27.9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ht="27.95" customHeight="1">
      <c r="A457" s="92"/>
      <c r="B457" s="92"/>
      <c r="C457" s="92"/>
      <c r="D457" s="92"/>
      <c r="E457" s="92"/>
      <c r="F457" s="92"/>
      <c r="G457" s="92"/>
      <c r="H457" s="92"/>
      <c r="I457" s="92"/>
      <c r="J457" s="92"/>
      <c r="K457" s="92"/>
      <c r="L457" s="92"/>
      <c r="M457" s="92"/>
      <c r="N457" s="92"/>
      <c r="O457" s="92"/>
      <c r="P457" s="92"/>
      <c r="Q457" s="92"/>
      <c r="R457" s="92"/>
      <c r="S457" s="92"/>
      <c r="T457" s="92"/>
      <c r="U457" s="92"/>
      <c r="V457" s="92"/>
      <c r="W457" s="92"/>
    </row>
    <row r="458" spans="1:23" ht="27.9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ht="27.95" customHeight="1">
      <c r="A459" s="92"/>
      <c r="B459" s="92"/>
      <c r="C459" s="92"/>
      <c r="D459" s="92"/>
      <c r="E459" s="92"/>
      <c r="F459" s="92"/>
      <c r="G459" s="92"/>
      <c r="H459" s="92"/>
      <c r="I459" s="92"/>
      <c r="J459" s="92"/>
      <c r="K459" s="92"/>
      <c r="L459" s="92"/>
      <c r="M459" s="92"/>
      <c r="N459" s="92"/>
      <c r="O459" s="92"/>
      <c r="P459" s="92"/>
      <c r="Q459" s="92"/>
      <c r="R459" s="92"/>
      <c r="S459" s="92"/>
      <c r="T459" s="92"/>
      <c r="U459" s="92"/>
      <c r="V459" s="92"/>
      <c r="W459" s="92"/>
    </row>
    <row r="460" spans="1:23" ht="27.9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ht="27.95" customHeight="1">
      <c r="A461" s="92"/>
      <c r="B461" s="92"/>
      <c r="C461" s="92"/>
      <c r="D461" s="92"/>
      <c r="E461" s="92"/>
      <c r="F461" s="92"/>
      <c r="G461" s="92"/>
      <c r="H461" s="92"/>
      <c r="I461" s="92"/>
      <c r="J461" s="92"/>
      <c r="K461" s="92"/>
      <c r="L461" s="92"/>
      <c r="M461" s="92"/>
      <c r="N461" s="92"/>
      <c r="O461" s="92"/>
      <c r="P461" s="92"/>
      <c r="Q461" s="92"/>
      <c r="R461" s="92"/>
      <c r="S461" s="92"/>
      <c r="T461" s="92"/>
      <c r="U461" s="92"/>
      <c r="V461" s="92"/>
      <c r="W461" s="92"/>
    </row>
    <row r="462" spans="1:23" ht="27.9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ht="27.95" customHeight="1">
      <c r="A463" s="92"/>
      <c r="B463" s="92"/>
      <c r="C463" s="92"/>
      <c r="D463" s="92"/>
      <c r="E463" s="92"/>
      <c r="F463" s="92"/>
      <c r="G463" s="92"/>
      <c r="H463" s="92"/>
      <c r="I463" s="92"/>
      <c r="J463" s="92"/>
      <c r="K463" s="92"/>
      <c r="L463" s="92"/>
      <c r="M463" s="92"/>
      <c r="N463" s="92"/>
      <c r="O463" s="92"/>
      <c r="P463" s="92"/>
      <c r="Q463" s="92"/>
      <c r="R463" s="92"/>
      <c r="S463" s="92"/>
      <c r="T463" s="92"/>
      <c r="U463" s="92"/>
      <c r="V463" s="92"/>
      <c r="W463" s="92"/>
    </row>
    <row r="464" spans="1:23" ht="27.9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ht="27.95" customHeight="1">
      <c r="A465" s="92"/>
      <c r="B465" s="92"/>
      <c r="C465" s="92"/>
      <c r="D465" s="92"/>
      <c r="E465" s="92"/>
      <c r="F465" s="92"/>
      <c r="G465" s="92"/>
      <c r="H465" s="92"/>
      <c r="I465" s="92"/>
      <c r="J465" s="92"/>
      <c r="K465" s="92"/>
      <c r="L465" s="92"/>
      <c r="M465" s="92"/>
      <c r="N465" s="92"/>
      <c r="O465" s="92"/>
      <c r="P465" s="92"/>
      <c r="Q465" s="92"/>
      <c r="R465" s="92"/>
      <c r="S465" s="92"/>
      <c r="T465" s="92"/>
      <c r="U465" s="92"/>
      <c r="V465" s="92"/>
      <c r="W465" s="92"/>
    </row>
    <row r="466" spans="1:23" ht="27.9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ht="27.95" customHeight="1">
      <c r="A467" s="92"/>
      <c r="B467" s="92"/>
      <c r="C467" s="92"/>
      <c r="D467" s="92"/>
      <c r="E467" s="92"/>
      <c r="F467" s="92"/>
      <c r="G467" s="92"/>
      <c r="H467" s="92"/>
      <c r="I467" s="92"/>
      <c r="J467" s="92"/>
      <c r="K467" s="92"/>
      <c r="L467" s="92"/>
      <c r="M467" s="92"/>
      <c r="N467" s="92"/>
      <c r="O467" s="92"/>
      <c r="P467" s="92"/>
      <c r="Q467" s="92"/>
      <c r="R467" s="92"/>
      <c r="S467" s="92"/>
      <c r="T467" s="92"/>
      <c r="U467" s="92"/>
      <c r="V467" s="92"/>
      <c r="W467" s="92"/>
    </row>
    <row r="468" spans="1:23" ht="27.9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ht="27.95" customHeight="1">
      <c r="A469" s="92"/>
      <c r="B469" s="92"/>
      <c r="C469" s="92"/>
      <c r="D469" s="92"/>
      <c r="E469" s="92"/>
      <c r="F469" s="92"/>
      <c r="G469" s="92"/>
      <c r="H469" s="92"/>
      <c r="I469" s="92"/>
      <c r="J469" s="92"/>
      <c r="K469" s="92"/>
      <c r="L469" s="92"/>
      <c r="M469" s="92"/>
      <c r="N469" s="92"/>
      <c r="O469" s="92"/>
      <c r="P469" s="92"/>
      <c r="Q469" s="92"/>
      <c r="R469" s="92"/>
      <c r="S469" s="92"/>
      <c r="T469" s="92"/>
      <c r="U469" s="92"/>
      <c r="V469" s="92"/>
      <c r="W469" s="92"/>
    </row>
    <row r="470" spans="1:23" ht="27.9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ht="27.95" customHeight="1">
      <c r="A471" s="92"/>
      <c r="B471" s="92"/>
      <c r="C471" s="92"/>
      <c r="D471" s="92"/>
      <c r="E471" s="92"/>
      <c r="F471" s="92"/>
      <c r="G471" s="92"/>
      <c r="H471" s="92"/>
      <c r="I471" s="92"/>
      <c r="J471" s="92"/>
      <c r="K471" s="92"/>
      <c r="L471" s="92"/>
      <c r="M471" s="92"/>
      <c r="N471" s="92"/>
      <c r="O471" s="92"/>
      <c r="P471" s="92"/>
      <c r="Q471" s="92"/>
      <c r="R471" s="92"/>
      <c r="S471" s="92"/>
      <c r="T471" s="92"/>
      <c r="U471" s="92"/>
      <c r="V471" s="92"/>
      <c r="W471" s="92"/>
    </row>
    <row r="472" spans="1:23" ht="27.9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ht="27.95" customHeight="1">
      <c r="A473" s="92"/>
      <c r="B473" s="92"/>
      <c r="C473" s="92"/>
      <c r="D473" s="92"/>
      <c r="E473" s="92"/>
      <c r="F473" s="92"/>
      <c r="G473" s="92"/>
      <c r="H473" s="92"/>
      <c r="I473" s="92"/>
      <c r="J473" s="92"/>
      <c r="K473" s="92"/>
      <c r="L473" s="92"/>
      <c r="M473" s="92"/>
      <c r="N473" s="92"/>
      <c r="O473" s="92"/>
      <c r="P473" s="92"/>
      <c r="Q473" s="92"/>
      <c r="R473" s="92"/>
      <c r="S473" s="92"/>
      <c r="T473" s="92"/>
      <c r="U473" s="92"/>
      <c r="V473" s="92"/>
      <c r="W473" s="92"/>
    </row>
    <row r="474" spans="1:23" ht="27.9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ht="27.95" customHeight="1">
      <c r="A475" s="92"/>
      <c r="B475" s="92"/>
      <c r="C475" s="92"/>
      <c r="D475" s="92"/>
      <c r="E475" s="92"/>
      <c r="F475" s="92"/>
      <c r="G475" s="92"/>
      <c r="H475" s="92"/>
      <c r="I475" s="92"/>
      <c r="J475" s="92"/>
      <c r="K475" s="92"/>
      <c r="L475" s="92"/>
      <c r="M475" s="92"/>
      <c r="N475" s="92"/>
      <c r="O475" s="92"/>
      <c r="P475" s="92"/>
      <c r="Q475" s="92"/>
      <c r="R475" s="92"/>
      <c r="S475" s="92"/>
      <c r="T475" s="92"/>
      <c r="U475" s="92"/>
      <c r="V475" s="92"/>
      <c r="W475" s="92"/>
    </row>
    <row r="476" spans="1:23" ht="27.9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ht="27.95" customHeight="1">
      <c r="A477" s="92"/>
      <c r="B477" s="92"/>
      <c r="C477" s="92"/>
      <c r="D477" s="92"/>
      <c r="E477" s="92"/>
      <c r="F477" s="92"/>
      <c r="G477" s="92"/>
      <c r="H477" s="92"/>
      <c r="I477" s="92"/>
      <c r="J477" s="92"/>
      <c r="K477" s="92"/>
      <c r="L477" s="92"/>
      <c r="M477" s="92"/>
      <c r="N477" s="92"/>
      <c r="O477" s="92"/>
      <c r="P477" s="92"/>
      <c r="Q477" s="92"/>
      <c r="R477" s="92"/>
      <c r="S477" s="92"/>
      <c r="T477" s="92"/>
      <c r="U477" s="92"/>
      <c r="V477" s="92"/>
      <c r="W477" s="92"/>
    </row>
    <row r="478" spans="1:23" ht="27.9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ht="27.95" customHeight="1">
      <c r="A479" s="92"/>
      <c r="B479" s="92"/>
      <c r="C479" s="92"/>
      <c r="D479" s="92"/>
      <c r="E479" s="92"/>
      <c r="F479" s="92"/>
      <c r="G479" s="92"/>
      <c r="H479" s="92"/>
      <c r="I479" s="92"/>
      <c r="J479" s="92"/>
      <c r="K479" s="92"/>
      <c r="L479" s="92"/>
      <c r="M479" s="92"/>
      <c r="N479" s="92"/>
      <c r="O479" s="92"/>
      <c r="P479" s="92"/>
      <c r="Q479" s="92"/>
      <c r="R479" s="92"/>
      <c r="S479" s="92"/>
      <c r="T479" s="92"/>
      <c r="U479" s="92"/>
      <c r="V479" s="92"/>
      <c r="W479" s="92"/>
    </row>
    <row r="480" spans="1:23" ht="27.9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ht="27.95" customHeight="1">
      <c r="A481" s="92"/>
      <c r="B481" s="92"/>
      <c r="C481" s="92"/>
      <c r="D481" s="92"/>
      <c r="E481" s="92"/>
      <c r="F481" s="92"/>
      <c r="G481" s="92"/>
      <c r="H481" s="92"/>
      <c r="I481" s="92"/>
      <c r="J481" s="92"/>
      <c r="K481" s="92"/>
      <c r="L481" s="92"/>
      <c r="M481" s="92"/>
      <c r="N481" s="92"/>
      <c r="O481" s="92"/>
      <c r="P481" s="92"/>
      <c r="Q481" s="92"/>
      <c r="R481" s="92"/>
      <c r="S481" s="92"/>
      <c r="T481" s="92"/>
      <c r="U481" s="92"/>
      <c r="V481" s="92"/>
      <c r="W481" s="92"/>
    </row>
    <row r="482" spans="1:23" ht="27.9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ht="27.95" customHeight="1">
      <c r="A483" s="92"/>
      <c r="B483" s="92"/>
      <c r="C483" s="92"/>
      <c r="D483" s="92"/>
      <c r="E483" s="92"/>
      <c r="F483" s="92"/>
      <c r="G483" s="92"/>
      <c r="H483" s="92"/>
      <c r="I483" s="92"/>
      <c r="J483" s="92"/>
      <c r="K483" s="92"/>
      <c r="L483" s="92"/>
      <c r="M483" s="92"/>
      <c r="N483" s="92"/>
      <c r="O483" s="92"/>
      <c r="P483" s="92"/>
      <c r="Q483" s="92"/>
      <c r="R483" s="92"/>
      <c r="S483" s="92"/>
      <c r="T483" s="92"/>
      <c r="U483" s="92"/>
      <c r="V483" s="92"/>
      <c r="W483" s="92"/>
    </row>
    <row r="484" spans="1:23" ht="27.9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ht="27.95" customHeight="1">
      <c r="A485" s="92"/>
      <c r="B485" s="92"/>
      <c r="C485" s="92"/>
      <c r="D485" s="92"/>
      <c r="E485" s="92"/>
      <c r="F485" s="92"/>
      <c r="G485" s="92"/>
      <c r="H485" s="92"/>
      <c r="I485" s="92"/>
      <c r="J485" s="92"/>
      <c r="K485" s="92"/>
      <c r="L485" s="92"/>
      <c r="M485" s="92"/>
      <c r="N485" s="92"/>
      <c r="O485" s="92"/>
      <c r="P485" s="92"/>
      <c r="Q485" s="92"/>
      <c r="R485" s="92"/>
      <c r="S485" s="92"/>
      <c r="T485" s="92"/>
      <c r="U485" s="92"/>
      <c r="V485" s="92"/>
      <c r="W485" s="92"/>
    </row>
    <row r="486" spans="1:23" ht="27.9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ht="27.95" customHeight="1">
      <c r="A487" s="92"/>
      <c r="B487" s="92"/>
      <c r="C487" s="92"/>
      <c r="D487" s="92"/>
      <c r="E487" s="92"/>
      <c r="F487" s="92"/>
      <c r="G487" s="92"/>
      <c r="H487" s="92"/>
      <c r="I487" s="92"/>
      <c r="J487" s="92"/>
      <c r="K487" s="92"/>
      <c r="L487" s="92"/>
      <c r="M487" s="92"/>
      <c r="N487" s="92"/>
      <c r="O487" s="92"/>
      <c r="P487" s="92"/>
      <c r="Q487" s="92"/>
      <c r="R487" s="92"/>
      <c r="S487" s="92"/>
      <c r="T487" s="92"/>
      <c r="U487" s="92"/>
      <c r="V487" s="92"/>
      <c r="W487" s="92"/>
    </row>
    <row r="488" spans="1:23" ht="27.9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ht="27.95" customHeight="1">
      <c r="A489" s="92"/>
      <c r="B489" s="92"/>
      <c r="C489" s="92"/>
      <c r="D489" s="92"/>
      <c r="E489" s="92"/>
      <c r="F489" s="92"/>
      <c r="G489" s="92"/>
      <c r="H489" s="92"/>
      <c r="I489" s="92"/>
      <c r="J489" s="92"/>
      <c r="K489" s="92"/>
      <c r="L489" s="92"/>
      <c r="M489" s="92"/>
      <c r="N489" s="92"/>
      <c r="O489" s="92"/>
      <c r="P489" s="92"/>
      <c r="Q489" s="92"/>
      <c r="R489" s="92"/>
      <c r="S489" s="92"/>
      <c r="T489" s="92"/>
      <c r="U489" s="92"/>
      <c r="V489" s="92"/>
      <c r="W489" s="92"/>
    </row>
    <row r="490" spans="1:23" ht="27.9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ht="27.95" customHeight="1">
      <c r="A491" s="92"/>
      <c r="B491" s="92"/>
      <c r="C491" s="92"/>
      <c r="D491" s="92"/>
      <c r="E491" s="92"/>
      <c r="F491" s="92"/>
      <c r="G491" s="92"/>
      <c r="H491" s="92"/>
      <c r="I491" s="92"/>
      <c r="J491" s="92"/>
      <c r="K491" s="92"/>
      <c r="L491" s="92"/>
      <c r="M491" s="92"/>
      <c r="N491" s="92"/>
      <c r="O491" s="92"/>
      <c r="P491" s="92"/>
      <c r="Q491" s="92"/>
      <c r="R491" s="92"/>
      <c r="S491" s="92"/>
      <c r="T491" s="92"/>
      <c r="U491" s="92"/>
      <c r="V491" s="92"/>
      <c r="W491" s="92"/>
    </row>
    <row r="492" spans="1:23" ht="27.9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ht="27.95" customHeight="1">
      <c r="A493" s="92"/>
      <c r="B493" s="92"/>
      <c r="C493" s="92"/>
      <c r="D493" s="92"/>
      <c r="E493" s="92"/>
      <c r="F493" s="92"/>
      <c r="G493" s="92"/>
      <c r="H493" s="92"/>
      <c r="I493" s="92"/>
      <c r="J493" s="92"/>
      <c r="K493" s="92"/>
      <c r="L493" s="92"/>
      <c r="M493" s="92"/>
      <c r="N493" s="92"/>
      <c r="O493" s="92"/>
      <c r="P493" s="92"/>
      <c r="Q493" s="92"/>
      <c r="R493" s="92"/>
      <c r="S493" s="92"/>
      <c r="T493" s="92"/>
      <c r="U493" s="92"/>
      <c r="V493" s="92"/>
      <c r="W493" s="92"/>
    </row>
    <row r="494" spans="1:23" ht="27.9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ht="27.95" customHeight="1">
      <c r="A495" s="92"/>
      <c r="B495" s="92"/>
      <c r="C495" s="92"/>
      <c r="D495" s="92"/>
      <c r="E495" s="92"/>
      <c r="F495" s="92"/>
      <c r="G495" s="92"/>
      <c r="H495" s="92"/>
      <c r="I495" s="92"/>
      <c r="J495" s="92"/>
      <c r="K495" s="92"/>
      <c r="L495" s="92"/>
      <c r="M495" s="92"/>
      <c r="N495" s="92"/>
      <c r="O495" s="92"/>
      <c r="P495" s="92"/>
      <c r="Q495" s="92"/>
      <c r="R495" s="92"/>
      <c r="S495" s="92"/>
      <c r="T495" s="92"/>
      <c r="U495" s="92"/>
      <c r="V495" s="92"/>
      <c r="W495" s="92"/>
    </row>
    <row r="496" spans="1:23" ht="27.9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ht="27.95" customHeight="1">
      <c r="A497" s="92"/>
      <c r="B497" s="92"/>
      <c r="C497" s="92"/>
      <c r="D497" s="92"/>
      <c r="E497" s="92"/>
      <c r="F497" s="92"/>
      <c r="G497" s="92"/>
      <c r="H497" s="92"/>
      <c r="I497" s="92"/>
      <c r="J497" s="92"/>
      <c r="K497" s="92"/>
      <c r="L497" s="92"/>
      <c r="M497" s="92"/>
      <c r="N497" s="92"/>
      <c r="O497" s="92"/>
      <c r="P497" s="92"/>
      <c r="Q497" s="92"/>
      <c r="R497" s="92"/>
      <c r="S497" s="92"/>
      <c r="T497" s="92"/>
      <c r="U497" s="92"/>
      <c r="V497" s="92"/>
      <c r="W497" s="92"/>
    </row>
    <row r="498" spans="1:23" ht="27.9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ht="27.95" customHeight="1">
      <c r="A499" s="92"/>
      <c r="B499" s="92"/>
      <c r="C499" s="92"/>
      <c r="D499" s="92"/>
      <c r="E499" s="92"/>
      <c r="F499" s="92"/>
      <c r="G499" s="92"/>
      <c r="H499" s="92"/>
      <c r="I499" s="92"/>
      <c r="J499" s="92"/>
      <c r="K499" s="92"/>
      <c r="L499" s="92"/>
      <c r="M499" s="92"/>
      <c r="N499" s="92"/>
      <c r="O499" s="92"/>
      <c r="P499" s="92"/>
      <c r="Q499" s="92"/>
      <c r="R499" s="92"/>
      <c r="S499" s="92"/>
      <c r="T499" s="92"/>
      <c r="U499" s="92"/>
      <c r="V499" s="92"/>
      <c r="W499" s="92"/>
    </row>
    <row r="500" spans="1:23" ht="27.9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ht="27.95" customHeight="1">
      <c r="A501" s="92"/>
      <c r="B501" s="92"/>
      <c r="C501" s="92"/>
      <c r="D501" s="92"/>
      <c r="E501" s="92"/>
      <c r="F501" s="92"/>
      <c r="G501" s="92"/>
      <c r="H501" s="92"/>
      <c r="I501" s="92"/>
      <c r="J501" s="92"/>
      <c r="K501" s="92"/>
      <c r="L501" s="92"/>
      <c r="M501" s="92"/>
      <c r="N501" s="92"/>
      <c r="O501" s="92"/>
      <c r="P501" s="92"/>
      <c r="Q501" s="92"/>
      <c r="R501" s="92"/>
      <c r="S501" s="92"/>
      <c r="T501" s="92"/>
      <c r="U501" s="92"/>
      <c r="V501" s="92"/>
      <c r="W501" s="92"/>
    </row>
    <row r="502" spans="1:23" ht="27.9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ht="27.95" customHeight="1">
      <c r="A503" s="92"/>
      <c r="B503" s="92"/>
      <c r="C503" s="92"/>
      <c r="D503" s="92"/>
      <c r="E503" s="92"/>
      <c r="F503" s="92"/>
      <c r="G503" s="92"/>
      <c r="H503" s="92"/>
      <c r="I503" s="92"/>
      <c r="J503" s="92"/>
      <c r="K503" s="92"/>
      <c r="L503" s="92"/>
      <c r="M503" s="92"/>
      <c r="N503" s="92"/>
      <c r="O503" s="92"/>
      <c r="P503" s="92"/>
      <c r="Q503" s="92"/>
      <c r="R503" s="92"/>
      <c r="S503" s="92"/>
      <c r="T503" s="92"/>
      <c r="U503" s="92"/>
      <c r="V503" s="92"/>
      <c r="W503" s="92"/>
    </row>
    <row r="504" spans="1:23" ht="27.9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ht="27.95" customHeight="1">
      <c r="A505" s="92"/>
      <c r="B505" s="92"/>
      <c r="C505" s="92"/>
      <c r="D505" s="92"/>
      <c r="E505" s="92"/>
      <c r="F505" s="92"/>
      <c r="G505" s="92"/>
      <c r="H505" s="92"/>
      <c r="I505" s="92"/>
      <c r="J505" s="92"/>
      <c r="K505" s="92"/>
      <c r="L505" s="92"/>
      <c r="M505" s="92"/>
      <c r="N505" s="92"/>
      <c r="O505" s="92"/>
      <c r="P505" s="92"/>
      <c r="Q505" s="92"/>
      <c r="R505" s="92"/>
      <c r="S505" s="92"/>
      <c r="T505" s="92"/>
      <c r="U505" s="92"/>
      <c r="V505" s="92"/>
      <c r="W505" s="92"/>
    </row>
    <row r="506" spans="1:23" ht="27.9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ht="27.95" customHeight="1">
      <c r="A507" s="92"/>
      <c r="B507" s="92"/>
      <c r="C507" s="92"/>
      <c r="D507" s="92"/>
      <c r="E507" s="92"/>
      <c r="F507" s="92"/>
      <c r="G507" s="92"/>
      <c r="H507" s="92"/>
      <c r="I507" s="92"/>
      <c r="J507" s="92"/>
      <c r="K507" s="92"/>
      <c r="L507" s="92"/>
      <c r="M507" s="92"/>
      <c r="N507" s="92"/>
      <c r="O507" s="92"/>
      <c r="P507" s="92"/>
      <c r="Q507" s="92"/>
      <c r="R507" s="92"/>
      <c r="S507" s="92"/>
      <c r="T507" s="92"/>
      <c r="U507" s="92"/>
      <c r="V507" s="92"/>
      <c r="W507" s="92"/>
    </row>
    <row r="508" spans="1:23" ht="27.9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row>
    <row r="509" spans="1:23" ht="27.95" customHeight="1">
      <c r="A509" s="92"/>
      <c r="B509" s="92"/>
      <c r="C509" s="92"/>
      <c r="D509" s="92"/>
      <c r="E509" s="92"/>
      <c r="F509" s="92"/>
      <c r="G509" s="92"/>
      <c r="H509" s="92"/>
      <c r="I509" s="92"/>
      <c r="J509" s="92"/>
      <c r="K509" s="92"/>
      <c r="L509" s="92"/>
      <c r="M509" s="92"/>
      <c r="N509" s="92"/>
      <c r="O509" s="92"/>
      <c r="P509" s="92"/>
      <c r="Q509" s="92"/>
      <c r="R509" s="92"/>
      <c r="S509" s="92"/>
      <c r="T509" s="92"/>
      <c r="U509" s="92"/>
      <c r="V509" s="92"/>
      <c r="W509" s="92"/>
    </row>
    <row r="510" spans="1:23" ht="27.9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row>
    <row r="511" spans="1:23" ht="27.95" customHeight="1">
      <c r="A511" s="92"/>
      <c r="B511" s="92"/>
      <c r="C511" s="92"/>
      <c r="D511" s="92"/>
      <c r="E511" s="92"/>
      <c r="F511" s="92"/>
      <c r="G511" s="92"/>
      <c r="H511" s="92"/>
      <c r="I511" s="92"/>
      <c r="J511" s="92"/>
      <c r="K511" s="92"/>
      <c r="L511" s="92"/>
      <c r="M511" s="92"/>
      <c r="N511" s="92"/>
      <c r="O511" s="92"/>
      <c r="P511" s="92"/>
      <c r="Q511" s="92"/>
      <c r="R511" s="92"/>
      <c r="S511" s="92"/>
      <c r="T511" s="92"/>
      <c r="U511" s="92"/>
      <c r="V511" s="92"/>
      <c r="W511" s="92"/>
    </row>
    <row r="512" spans="1:23" ht="27.9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row>
    <row r="513" spans="1:23" ht="27.95" customHeight="1">
      <c r="A513" s="92"/>
      <c r="B513" s="92"/>
      <c r="C513" s="92"/>
      <c r="D513" s="92"/>
      <c r="E513" s="92"/>
      <c r="F513" s="92"/>
      <c r="G513" s="92"/>
      <c r="H513" s="92"/>
      <c r="I513" s="92"/>
      <c r="J513" s="92"/>
      <c r="K513" s="92"/>
      <c r="L513" s="92"/>
      <c r="M513" s="92"/>
      <c r="N513" s="92"/>
      <c r="O513" s="92"/>
      <c r="P513" s="92"/>
      <c r="Q513" s="92"/>
      <c r="R513" s="92"/>
      <c r="S513" s="92"/>
      <c r="T513" s="92"/>
      <c r="U513" s="92"/>
      <c r="V513" s="92"/>
      <c r="W513" s="92"/>
    </row>
    <row r="514" spans="1:23" ht="27.9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row>
    <row r="515" spans="1:23" ht="27.95" customHeight="1">
      <c r="A515" s="92"/>
      <c r="B515" s="92"/>
      <c r="C515" s="92"/>
      <c r="D515" s="92"/>
      <c r="E515" s="92"/>
      <c r="F515" s="92"/>
      <c r="G515" s="92"/>
      <c r="H515" s="92"/>
      <c r="I515" s="92"/>
      <c r="J515" s="92"/>
      <c r="K515" s="92"/>
      <c r="L515" s="92"/>
      <c r="M515" s="92"/>
      <c r="N515" s="92"/>
      <c r="O515" s="92"/>
      <c r="P515" s="92"/>
      <c r="Q515" s="92"/>
      <c r="R515" s="92"/>
      <c r="S515" s="92"/>
      <c r="T515" s="92"/>
      <c r="U515" s="92"/>
      <c r="V515" s="92"/>
      <c r="W515" s="92"/>
    </row>
    <row r="516" spans="1:23" ht="27.9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row>
    <row r="517" spans="1:23" ht="27.95" customHeight="1">
      <c r="A517" s="92"/>
      <c r="B517" s="92"/>
      <c r="C517" s="92"/>
      <c r="D517" s="92"/>
      <c r="E517" s="92"/>
      <c r="F517" s="92"/>
      <c r="G517" s="92"/>
      <c r="H517" s="92"/>
      <c r="I517" s="92"/>
      <c r="J517" s="92"/>
      <c r="K517" s="92"/>
      <c r="L517" s="92"/>
      <c r="M517" s="92"/>
      <c r="N517" s="92"/>
      <c r="O517" s="92"/>
      <c r="P517" s="92"/>
      <c r="Q517" s="92"/>
      <c r="R517" s="92"/>
      <c r="S517" s="92"/>
      <c r="T517" s="92"/>
      <c r="U517" s="92"/>
      <c r="V517" s="92"/>
      <c r="W517" s="92"/>
    </row>
    <row r="518" spans="1:23" ht="27.9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row>
    <row r="519" spans="1:23" ht="27.95" customHeight="1">
      <c r="A519" s="92"/>
      <c r="B519" s="92"/>
      <c r="C519" s="92"/>
      <c r="D519" s="92"/>
      <c r="E519" s="92"/>
      <c r="F519" s="92"/>
      <c r="G519" s="92"/>
      <c r="H519" s="92"/>
      <c r="I519" s="92"/>
      <c r="J519" s="92"/>
      <c r="K519" s="92"/>
      <c r="L519" s="92"/>
      <c r="M519" s="92"/>
      <c r="N519" s="92"/>
      <c r="O519" s="92"/>
      <c r="P519" s="92"/>
      <c r="Q519" s="92"/>
      <c r="R519" s="92"/>
      <c r="S519" s="92"/>
      <c r="T519" s="92"/>
      <c r="U519" s="92"/>
      <c r="V519" s="92"/>
      <c r="W519" s="92"/>
    </row>
    <row r="520" spans="1:23" ht="27.9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row>
    <row r="521" spans="1:23" ht="27.95" customHeight="1">
      <c r="A521" s="92"/>
      <c r="B521" s="92"/>
      <c r="C521" s="92"/>
      <c r="D521" s="92"/>
      <c r="E521" s="92"/>
      <c r="F521" s="92"/>
      <c r="G521" s="92"/>
      <c r="H521" s="92"/>
      <c r="I521" s="92"/>
      <c r="J521" s="92"/>
      <c r="K521" s="92"/>
      <c r="L521" s="92"/>
      <c r="M521" s="92"/>
      <c r="N521" s="92"/>
      <c r="O521" s="92"/>
      <c r="P521" s="92"/>
      <c r="Q521" s="92"/>
      <c r="R521" s="92"/>
      <c r="S521" s="92"/>
      <c r="T521" s="92"/>
      <c r="U521" s="92"/>
      <c r="V521" s="92"/>
      <c r="W521" s="92"/>
    </row>
    <row r="522" spans="1:23" ht="27.9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row>
    <row r="523" spans="1:23" ht="27.95" customHeight="1">
      <c r="A523" s="92"/>
      <c r="B523" s="92"/>
      <c r="C523" s="92"/>
      <c r="D523" s="92"/>
      <c r="E523" s="92"/>
      <c r="F523" s="92"/>
      <c r="G523" s="92"/>
      <c r="H523" s="92"/>
      <c r="I523" s="92"/>
      <c r="J523" s="92"/>
      <c r="K523" s="92"/>
      <c r="L523" s="92"/>
      <c r="M523" s="92"/>
      <c r="N523" s="92"/>
      <c r="O523" s="92"/>
      <c r="P523" s="92"/>
      <c r="Q523" s="92"/>
      <c r="R523" s="92"/>
      <c r="S523" s="92"/>
      <c r="T523" s="92"/>
      <c r="U523" s="92"/>
      <c r="V523" s="92"/>
      <c r="W523" s="92"/>
    </row>
    <row r="524" spans="1:23" ht="27.9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row>
    <row r="525" spans="1:23" ht="27.95" customHeight="1">
      <c r="A525" s="92"/>
      <c r="B525" s="92"/>
      <c r="C525" s="92"/>
      <c r="D525" s="92"/>
      <c r="E525" s="92"/>
      <c r="F525" s="92"/>
      <c r="G525" s="92"/>
      <c r="H525" s="92"/>
      <c r="I525" s="92"/>
      <c r="J525" s="92"/>
      <c r="K525" s="92"/>
      <c r="L525" s="92"/>
      <c r="M525" s="92"/>
      <c r="N525" s="92"/>
      <c r="O525" s="92"/>
      <c r="P525" s="92"/>
      <c r="Q525" s="92"/>
      <c r="R525" s="92"/>
      <c r="S525" s="92"/>
      <c r="T525" s="92"/>
      <c r="U525" s="92"/>
      <c r="V525" s="92"/>
      <c r="W525" s="92"/>
    </row>
    <row r="526" spans="1:23" ht="27.9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row>
    <row r="527" spans="1:23" ht="27.95" customHeight="1">
      <c r="A527" s="92"/>
      <c r="B527" s="92"/>
      <c r="C527" s="92"/>
      <c r="D527" s="92"/>
      <c r="E527" s="92"/>
      <c r="F527" s="92"/>
      <c r="G527" s="92"/>
      <c r="H527" s="92"/>
      <c r="I527" s="92"/>
      <c r="J527" s="92"/>
      <c r="K527" s="92"/>
      <c r="L527" s="92"/>
      <c r="M527" s="92"/>
      <c r="N527" s="92"/>
      <c r="O527" s="92"/>
      <c r="P527" s="92"/>
      <c r="Q527" s="92"/>
      <c r="R527" s="92"/>
      <c r="S527" s="92"/>
      <c r="T527" s="92"/>
      <c r="U527" s="92"/>
      <c r="V527" s="92"/>
      <c r="W527" s="92"/>
    </row>
    <row r="528" spans="1:23" ht="27.9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row>
    <row r="529" spans="1:23" ht="27.95" customHeight="1">
      <c r="A529" s="92"/>
      <c r="B529" s="92"/>
      <c r="C529" s="92"/>
      <c r="D529" s="92"/>
      <c r="E529" s="92"/>
      <c r="F529" s="92"/>
      <c r="G529" s="92"/>
      <c r="H529" s="92"/>
      <c r="I529" s="92"/>
      <c r="J529" s="92"/>
      <c r="K529" s="92"/>
      <c r="L529" s="92"/>
      <c r="M529" s="92"/>
      <c r="N529" s="92"/>
      <c r="O529" s="92"/>
      <c r="P529" s="92"/>
      <c r="Q529" s="92"/>
      <c r="R529" s="92"/>
      <c r="S529" s="92"/>
      <c r="T529" s="92"/>
      <c r="U529" s="92"/>
      <c r="V529" s="92"/>
      <c r="W529" s="92"/>
    </row>
    <row r="530" spans="1:23" ht="27.9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row>
    <row r="531" spans="1:23" ht="27.95" customHeight="1">
      <c r="A531" s="92"/>
      <c r="B531" s="92"/>
      <c r="C531" s="92"/>
      <c r="D531" s="92"/>
      <c r="E531" s="92"/>
      <c r="F531" s="92"/>
      <c r="G531" s="92"/>
      <c r="H531" s="92"/>
      <c r="I531" s="92"/>
      <c r="J531" s="92"/>
      <c r="K531" s="92"/>
      <c r="L531" s="92"/>
      <c r="M531" s="92"/>
      <c r="N531" s="92"/>
      <c r="O531" s="92"/>
      <c r="P531" s="92"/>
      <c r="Q531" s="92"/>
      <c r="R531" s="92"/>
      <c r="S531" s="92"/>
      <c r="T531" s="92"/>
      <c r="U531" s="92"/>
      <c r="V531" s="92"/>
      <c r="W531" s="92"/>
    </row>
    <row r="532" spans="1:23" ht="27.9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row>
    <row r="533" spans="1:23" ht="27.95" customHeight="1">
      <c r="A533" s="92"/>
      <c r="B533" s="92"/>
      <c r="C533" s="92"/>
      <c r="D533" s="92"/>
      <c r="E533" s="92"/>
      <c r="F533" s="92"/>
      <c r="G533" s="92"/>
      <c r="H533" s="92"/>
      <c r="I533" s="92"/>
      <c r="J533" s="92"/>
      <c r="K533" s="92"/>
      <c r="L533" s="92"/>
      <c r="M533" s="92"/>
      <c r="N533" s="92"/>
      <c r="O533" s="92"/>
      <c r="P533" s="92"/>
      <c r="Q533" s="92"/>
      <c r="R533" s="92"/>
      <c r="S533" s="92"/>
      <c r="T533" s="92"/>
      <c r="U533" s="92"/>
      <c r="V533" s="92"/>
      <c r="W533" s="92"/>
    </row>
    <row r="534" spans="1:23" ht="27.9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row>
    <row r="535" spans="1:23" ht="27.95" customHeight="1">
      <c r="A535" s="92"/>
      <c r="B535" s="92"/>
      <c r="C535" s="92"/>
      <c r="D535" s="92"/>
      <c r="E535" s="92"/>
      <c r="F535" s="92"/>
      <c r="G535" s="92"/>
      <c r="H535" s="92"/>
      <c r="I535" s="92"/>
      <c r="J535" s="92"/>
      <c r="K535" s="92"/>
      <c r="L535" s="92"/>
      <c r="M535" s="92"/>
      <c r="N535" s="92"/>
      <c r="O535" s="92"/>
      <c r="P535" s="92"/>
      <c r="Q535" s="92"/>
      <c r="R535" s="92"/>
      <c r="S535" s="92"/>
      <c r="T535" s="92"/>
      <c r="U535" s="92"/>
      <c r="V535" s="92"/>
      <c r="W535" s="92"/>
    </row>
    <row r="536" spans="1:23" ht="27.9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row>
    <row r="537" spans="1:23" ht="27.95" customHeight="1">
      <c r="A537" s="92"/>
      <c r="B537" s="92"/>
      <c r="C537" s="92"/>
      <c r="D537" s="92"/>
      <c r="E537" s="92"/>
      <c r="F537" s="92"/>
      <c r="G537" s="92"/>
      <c r="H537" s="92"/>
      <c r="I537" s="92"/>
      <c r="J537" s="92"/>
      <c r="K537" s="92"/>
      <c r="L537" s="92"/>
      <c r="M537" s="92"/>
      <c r="N537" s="92"/>
      <c r="O537" s="92"/>
      <c r="P537" s="92"/>
      <c r="Q537" s="92"/>
      <c r="R537" s="92"/>
      <c r="S537" s="92"/>
      <c r="T537" s="92"/>
      <c r="U537" s="92"/>
      <c r="V537" s="92"/>
      <c r="W537" s="92"/>
    </row>
    <row r="538" spans="1:23" ht="27.9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row>
    <row r="539" spans="1:23" ht="27.95" customHeight="1">
      <c r="A539" s="92"/>
      <c r="B539" s="92"/>
      <c r="C539" s="92"/>
      <c r="D539" s="92"/>
      <c r="E539" s="92"/>
      <c r="F539" s="92"/>
      <c r="G539" s="92"/>
      <c r="H539" s="92"/>
      <c r="I539" s="92"/>
      <c r="J539" s="92"/>
      <c r="K539" s="92"/>
      <c r="L539" s="92"/>
      <c r="M539" s="92"/>
      <c r="N539" s="92"/>
      <c r="O539" s="92"/>
      <c r="P539" s="92"/>
      <c r="Q539" s="92"/>
      <c r="R539" s="92"/>
      <c r="S539" s="92"/>
      <c r="T539" s="92"/>
      <c r="U539" s="92"/>
      <c r="V539" s="92"/>
      <c r="W539" s="92"/>
    </row>
    <row r="540" spans="1:23" ht="27.9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row>
    <row r="541" spans="1:23" ht="27.95" customHeight="1">
      <c r="A541" s="92"/>
      <c r="B541" s="92"/>
      <c r="C541" s="92"/>
      <c r="D541" s="92"/>
      <c r="E541" s="92"/>
      <c r="F541" s="92"/>
      <c r="G541" s="92"/>
      <c r="H541" s="92"/>
      <c r="I541" s="92"/>
      <c r="J541" s="92"/>
      <c r="K541" s="92"/>
      <c r="L541" s="92"/>
      <c r="M541" s="92"/>
      <c r="N541" s="92"/>
      <c r="O541" s="92"/>
      <c r="P541" s="92"/>
      <c r="Q541" s="92"/>
      <c r="R541" s="92"/>
      <c r="S541" s="92"/>
      <c r="T541" s="92"/>
      <c r="U541" s="92"/>
      <c r="V541" s="92"/>
      <c r="W541" s="92"/>
    </row>
    <row r="542" spans="1:23" ht="27.9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row>
    <row r="543" spans="1:23" ht="27.95" customHeight="1">
      <c r="A543" s="92"/>
      <c r="B543" s="92"/>
      <c r="C543" s="92"/>
      <c r="D543" s="92"/>
      <c r="E543" s="92"/>
      <c r="F543" s="92"/>
      <c r="G543" s="92"/>
      <c r="H543" s="92"/>
      <c r="I543" s="92"/>
      <c r="J543" s="92"/>
      <c r="K543" s="92"/>
      <c r="L543" s="92"/>
      <c r="M543" s="92"/>
      <c r="N543" s="92"/>
      <c r="O543" s="92"/>
      <c r="P543" s="92"/>
      <c r="Q543" s="92"/>
      <c r="R543" s="92"/>
      <c r="S543" s="92"/>
      <c r="T543" s="92"/>
      <c r="U543" s="92"/>
      <c r="V543" s="92"/>
      <c r="W543" s="92"/>
    </row>
    <row r="544" spans="1:23" ht="27.9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row>
    <row r="545" spans="1:23" ht="27.95" customHeight="1">
      <c r="A545" s="92"/>
      <c r="B545" s="92"/>
      <c r="C545" s="92"/>
      <c r="D545" s="92"/>
      <c r="E545" s="92"/>
      <c r="F545" s="92"/>
      <c r="G545" s="92"/>
      <c r="H545" s="92"/>
      <c r="I545" s="92"/>
      <c r="J545" s="92"/>
      <c r="K545" s="92"/>
      <c r="L545" s="92"/>
      <c r="M545" s="92"/>
      <c r="N545" s="92"/>
      <c r="O545" s="92"/>
      <c r="P545" s="92"/>
      <c r="Q545" s="92"/>
      <c r="R545" s="92"/>
      <c r="S545" s="92"/>
      <c r="T545" s="92"/>
      <c r="U545" s="92"/>
      <c r="V545" s="92"/>
      <c r="W545" s="92"/>
    </row>
    <row r="546" spans="1:23" ht="27.9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row>
    <row r="547" spans="1:23" ht="27.95" customHeight="1">
      <c r="A547" s="92"/>
      <c r="B547" s="92"/>
      <c r="C547" s="92"/>
      <c r="D547" s="92"/>
      <c r="E547" s="92"/>
      <c r="F547" s="92"/>
      <c r="G547" s="92"/>
      <c r="H547" s="92"/>
      <c r="I547" s="92"/>
      <c r="J547" s="92"/>
      <c r="K547" s="92"/>
      <c r="L547" s="92"/>
      <c r="M547" s="92"/>
      <c r="N547" s="92"/>
      <c r="O547" s="92"/>
      <c r="P547" s="92"/>
      <c r="Q547" s="92"/>
      <c r="R547" s="92"/>
      <c r="S547" s="92"/>
      <c r="T547" s="92"/>
      <c r="U547" s="92"/>
      <c r="V547" s="92"/>
      <c r="W547" s="92"/>
    </row>
    <row r="548" spans="1:23" ht="27.9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row>
    <row r="549" spans="1:23" ht="27.95" customHeight="1">
      <c r="A549" s="92"/>
      <c r="B549" s="92"/>
      <c r="C549" s="92"/>
      <c r="D549" s="92"/>
      <c r="E549" s="92"/>
      <c r="F549" s="92"/>
      <c r="G549" s="92"/>
      <c r="H549" s="92"/>
      <c r="I549" s="92"/>
      <c r="J549" s="92"/>
      <c r="K549" s="92"/>
      <c r="L549" s="92"/>
      <c r="M549" s="92"/>
      <c r="N549" s="92"/>
      <c r="O549" s="92"/>
      <c r="P549" s="92"/>
      <c r="Q549" s="92"/>
      <c r="R549" s="92"/>
      <c r="S549" s="92"/>
      <c r="T549" s="92"/>
      <c r="U549" s="92"/>
      <c r="V549" s="92"/>
      <c r="W549" s="92"/>
    </row>
    <row r="550" spans="1:23" ht="27.9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row>
    <row r="551" spans="1:23" ht="27.95" customHeight="1">
      <c r="A551" s="92"/>
      <c r="B551" s="92"/>
      <c r="C551" s="92"/>
      <c r="D551" s="92"/>
      <c r="E551" s="92"/>
      <c r="F551" s="92"/>
      <c r="G551" s="92"/>
      <c r="H551" s="92"/>
      <c r="I551" s="92"/>
      <c r="J551" s="92"/>
      <c r="K551" s="92"/>
      <c r="L551" s="92"/>
      <c r="M551" s="92"/>
      <c r="N551" s="92"/>
      <c r="O551" s="92"/>
      <c r="P551" s="92"/>
      <c r="Q551" s="92"/>
      <c r="R551" s="92"/>
      <c r="S551" s="92"/>
      <c r="T551" s="92"/>
      <c r="U551" s="92"/>
      <c r="V551" s="92"/>
      <c r="W551" s="92"/>
    </row>
    <row r="552" spans="1:23" ht="27.9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row>
    <row r="553" spans="1:23" ht="27.95" customHeight="1">
      <c r="A553" s="92"/>
      <c r="B553" s="92"/>
      <c r="C553" s="92"/>
      <c r="D553" s="92"/>
      <c r="E553" s="92"/>
      <c r="F553" s="92"/>
      <c r="G553" s="92"/>
      <c r="H553" s="92"/>
      <c r="I553" s="92"/>
      <c r="J553" s="92"/>
      <c r="K553" s="92"/>
      <c r="L553" s="92"/>
      <c r="M553" s="92"/>
      <c r="N553" s="92"/>
      <c r="O553" s="92"/>
      <c r="P553" s="92"/>
      <c r="Q553" s="92"/>
      <c r="R553" s="92"/>
      <c r="S553" s="92"/>
      <c r="T553" s="92"/>
      <c r="U553" s="92"/>
      <c r="V553" s="92"/>
      <c r="W553" s="92"/>
    </row>
    <row r="554" spans="1:23" ht="27.9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row>
    <row r="555" spans="1:23" ht="27.95" customHeight="1">
      <c r="A555" s="92"/>
      <c r="B555" s="92"/>
      <c r="C555" s="92"/>
      <c r="D555" s="92"/>
      <c r="E555" s="92"/>
      <c r="F555" s="92"/>
      <c r="G555" s="92"/>
      <c r="H555" s="92"/>
      <c r="I555" s="92"/>
      <c r="J555" s="92"/>
      <c r="K555" s="92"/>
      <c r="L555" s="92"/>
      <c r="M555" s="92"/>
      <c r="N555" s="92"/>
      <c r="O555" s="92"/>
      <c r="P555" s="92"/>
      <c r="Q555" s="92"/>
      <c r="R555" s="92"/>
      <c r="S555" s="92"/>
      <c r="T555" s="92"/>
      <c r="U555" s="92"/>
      <c r="V555" s="92"/>
      <c r="W555" s="92"/>
    </row>
    <row r="556" spans="1:23" ht="27.9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row>
    <row r="557" spans="1:23" ht="27.95" customHeight="1">
      <c r="A557" s="92"/>
      <c r="B557" s="92"/>
      <c r="C557" s="92"/>
      <c r="D557" s="92"/>
      <c r="E557" s="92"/>
      <c r="F557" s="92"/>
      <c r="G557" s="92"/>
      <c r="H557" s="92"/>
      <c r="I557" s="92"/>
      <c r="J557" s="92"/>
      <c r="K557" s="92"/>
      <c r="L557" s="92"/>
      <c r="M557" s="92"/>
      <c r="N557" s="92"/>
      <c r="O557" s="92"/>
      <c r="P557" s="92"/>
      <c r="Q557" s="92"/>
      <c r="R557" s="92"/>
      <c r="S557" s="92"/>
      <c r="T557" s="92"/>
      <c r="U557" s="92"/>
      <c r="V557" s="92"/>
      <c r="W557" s="92"/>
    </row>
    <row r="558" spans="1:23" ht="27.9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row>
    <row r="559" spans="1:23" ht="27.95" customHeight="1">
      <c r="A559" s="92"/>
      <c r="B559" s="92"/>
      <c r="C559" s="92"/>
      <c r="D559" s="92"/>
      <c r="E559" s="92"/>
      <c r="F559" s="92"/>
      <c r="G559" s="92"/>
      <c r="H559" s="92"/>
      <c r="I559" s="92"/>
      <c r="J559" s="92"/>
      <c r="K559" s="92"/>
      <c r="L559" s="92"/>
      <c r="M559" s="92"/>
      <c r="N559" s="92"/>
      <c r="O559" s="92"/>
      <c r="P559" s="92"/>
      <c r="Q559" s="92"/>
      <c r="R559" s="92"/>
      <c r="S559" s="92"/>
      <c r="T559" s="92"/>
      <c r="U559" s="92"/>
      <c r="V559" s="92"/>
      <c r="W559" s="92"/>
    </row>
    <row r="560" spans="1:23" ht="27.9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row>
    <row r="561" spans="1:23" ht="27.95" customHeight="1">
      <c r="A561" s="92"/>
      <c r="B561" s="92"/>
      <c r="C561" s="92"/>
      <c r="D561" s="92"/>
      <c r="E561" s="92"/>
      <c r="F561" s="92"/>
      <c r="G561" s="92"/>
      <c r="H561" s="92"/>
      <c r="I561" s="92"/>
      <c r="J561" s="92"/>
      <c r="K561" s="92"/>
      <c r="L561" s="92"/>
      <c r="M561" s="92"/>
      <c r="N561" s="92"/>
      <c r="O561" s="92"/>
      <c r="P561" s="92"/>
      <c r="Q561" s="92"/>
      <c r="R561" s="92"/>
      <c r="S561" s="92"/>
      <c r="T561" s="92"/>
      <c r="U561" s="92"/>
      <c r="V561" s="92"/>
      <c r="W561" s="92"/>
    </row>
    <row r="562" spans="1:23" ht="27.9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row>
    <row r="563" spans="1:23" ht="27.95" customHeight="1">
      <c r="A563" s="92"/>
      <c r="B563" s="92"/>
      <c r="C563" s="92"/>
      <c r="D563" s="92"/>
      <c r="E563" s="92"/>
      <c r="F563" s="92"/>
      <c r="G563" s="92"/>
      <c r="H563" s="92"/>
      <c r="I563" s="92"/>
      <c r="J563" s="92"/>
      <c r="K563" s="92"/>
      <c r="L563" s="92"/>
      <c r="M563" s="92"/>
      <c r="N563" s="92"/>
      <c r="O563" s="92"/>
      <c r="P563" s="92"/>
      <c r="Q563" s="92"/>
      <c r="R563" s="92"/>
      <c r="S563" s="92"/>
      <c r="T563" s="92"/>
      <c r="U563" s="92"/>
      <c r="V563" s="92"/>
      <c r="W563" s="92"/>
    </row>
    <row r="564" spans="1:23" ht="27.9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row>
    <row r="565" spans="1:23" ht="27.95" customHeight="1">
      <c r="A565" s="92"/>
      <c r="B565" s="92"/>
      <c r="C565" s="92"/>
      <c r="D565" s="92"/>
      <c r="E565" s="92"/>
      <c r="F565" s="92"/>
      <c r="G565" s="92"/>
      <c r="H565" s="92"/>
      <c r="I565" s="92"/>
      <c r="J565" s="92"/>
      <c r="K565" s="92"/>
      <c r="L565" s="92"/>
      <c r="M565" s="92"/>
      <c r="N565" s="92"/>
      <c r="O565" s="92"/>
      <c r="P565" s="92"/>
      <c r="Q565" s="92"/>
      <c r="R565" s="92"/>
      <c r="S565" s="92"/>
      <c r="T565" s="92"/>
      <c r="U565" s="92"/>
      <c r="V565" s="92"/>
      <c r="W565" s="92"/>
    </row>
    <row r="566" spans="1:23" ht="27.9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row>
    <row r="567" spans="1:23" ht="27.95" customHeight="1">
      <c r="A567" s="92"/>
      <c r="B567" s="92"/>
      <c r="C567" s="92"/>
      <c r="D567" s="92"/>
      <c r="E567" s="92"/>
      <c r="F567" s="92"/>
      <c r="G567" s="92"/>
      <c r="H567" s="92"/>
      <c r="I567" s="92"/>
      <c r="J567" s="92"/>
      <c r="K567" s="92"/>
      <c r="L567" s="92"/>
      <c r="M567" s="92"/>
      <c r="N567" s="92"/>
      <c r="O567" s="92"/>
      <c r="P567" s="92"/>
      <c r="Q567" s="92"/>
      <c r="R567" s="92"/>
      <c r="S567" s="92"/>
      <c r="T567" s="92"/>
      <c r="U567" s="92"/>
      <c r="V567" s="92"/>
      <c r="W567" s="92"/>
    </row>
    <row r="568" spans="1:23" ht="27.9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row>
    <row r="569" spans="1:23" ht="27.95" customHeight="1">
      <c r="A569" s="92"/>
      <c r="B569" s="92"/>
      <c r="C569" s="92"/>
      <c r="D569" s="92"/>
      <c r="E569" s="92"/>
      <c r="F569" s="92"/>
      <c r="G569" s="92"/>
      <c r="H569" s="92"/>
      <c r="I569" s="92"/>
      <c r="J569" s="92"/>
      <c r="K569" s="92"/>
      <c r="L569" s="92"/>
      <c r="M569" s="92"/>
      <c r="N569" s="92"/>
      <c r="O569" s="92"/>
      <c r="P569" s="92"/>
      <c r="Q569" s="92"/>
      <c r="R569" s="92"/>
      <c r="S569" s="92"/>
      <c r="T569" s="92"/>
      <c r="U569" s="92"/>
      <c r="V569" s="92"/>
      <c r="W569" s="92"/>
    </row>
    <row r="570" spans="1:23" ht="27.9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row>
    <row r="571" spans="1:23" ht="27.95" customHeight="1">
      <c r="A571" s="92"/>
      <c r="B571" s="92"/>
      <c r="C571" s="92"/>
      <c r="D571" s="92"/>
      <c r="E571" s="92"/>
      <c r="F571" s="92"/>
      <c r="G571" s="92"/>
      <c r="H571" s="92"/>
      <c r="I571" s="92"/>
      <c r="J571" s="92"/>
      <c r="K571" s="92"/>
      <c r="L571" s="92"/>
      <c r="M571" s="92"/>
      <c r="N571" s="92"/>
      <c r="O571" s="92"/>
      <c r="P571" s="92"/>
      <c r="Q571" s="92"/>
      <c r="R571" s="92"/>
      <c r="S571" s="92"/>
      <c r="T571" s="92"/>
      <c r="U571" s="92"/>
      <c r="V571" s="92"/>
      <c r="W571" s="92"/>
    </row>
    <row r="572" spans="1:23" ht="27.9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row>
    <row r="573" spans="1:23" ht="27.95" customHeight="1">
      <c r="A573" s="92"/>
      <c r="B573" s="92"/>
      <c r="C573" s="92"/>
      <c r="D573" s="92"/>
      <c r="E573" s="92"/>
      <c r="F573" s="92"/>
      <c r="G573" s="92"/>
      <c r="H573" s="92"/>
      <c r="I573" s="92"/>
      <c r="J573" s="92"/>
      <c r="K573" s="92"/>
      <c r="L573" s="92"/>
      <c r="M573" s="92"/>
      <c r="N573" s="92"/>
      <c r="O573" s="92"/>
      <c r="P573" s="92"/>
      <c r="Q573" s="92"/>
      <c r="R573" s="92"/>
      <c r="S573" s="92"/>
      <c r="T573" s="92"/>
      <c r="U573" s="92"/>
      <c r="V573" s="92"/>
      <c r="W573" s="92"/>
    </row>
    <row r="574" spans="1:23" ht="27.9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row>
    <row r="575" spans="1:23" ht="27.95" customHeight="1">
      <c r="A575" s="92"/>
      <c r="B575" s="92"/>
      <c r="C575" s="92"/>
      <c r="D575" s="92"/>
      <c r="E575" s="92"/>
      <c r="F575" s="92"/>
      <c r="G575" s="92"/>
      <c r="H575" s="92"/>
      <c r="I575" s="92"/>
      <c r="J575" s="92"/>
      <c r="K575" s="92"/>
      <c r="L575" s="92"/>
      <c r="M575" s="92"/>
      <c r="N575" s="92"/>
      <c r="O575" s="92"/>
      <c r="P575" s="92"/>
      <c r="Q575" s="92"/>
      <c r="R575" s="92"/>
      <c r="S575" s="92"/>
      <c r="T575" s="92"/>
      <c r="U575" s="92"/>
      <c r="V575" s="92"/>
      <c r="W575" s="92"/>
    </row>
    <row r="576" spans="1:23" ht="27.9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row>
    <row r="577" spans="1:23" ht="27.95" customHeight="1">
      <c r="A577" s="92"/>
      <c r="B577" s="92"/>
      <c r="C577" s="92"/>
      <c r="D577" s="92"/>
      <c r="E577" s="92"/>
      <c r="F577" s="92"/>
      <c r="G577" s="92"/>
      <c r="H577" s="92"/>
      <c r="I577" s="92"/>
      <c r="J577" s="92"/>
      <c r="K577" s="92"/>
      <c r="L577" s="92"/>
      <c r="M577" s="92"/>
      <c r="N577" s="92"/>
      <c r="O577" s="92"/>
      <c r="P577" s="92"/>
      <c r="Q577" s="92"/>
      <c r="R577" s="92"/>
      <c r="S577" s="92"/>
      <c r="T577" s="92"/>
      <c r="U577" s="92"/>
      <c r="V577" s="92"/>
      <c r="W577" s="92"/>
    </row>
    <row r="578" spans="1:23" ht="27.9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row>
    <row r="579" spans="1:23" ht="27.95" customHeight="1">
      <c r="A579" s="92"/>
      <c r="B579" s="92"/>
      <c r="C579" s="92"/>
      <c r="D579" s="92"/>
      <c r="E579" s="92"/>
      <c r="F579" s="92"/>
      <c r="G579" s="92"/>
      <c r="H579" s="92"/>
      <c r="I579" s="92"/>
      <c r="J579" s="92"/>
      <c r="K579" s="92"/>
      <c r="L579" s="92"/>
      <c r="M579" s="92"/>
      <c r="N579" s="92"/>
      <c r="O579" s="92"/>
      <c r="P579" s="92"/>
      <c r="Q579" s="92"/>
      <c r="R579" s="92"/>
      <c r="S579" s="92"/>
      <c r="T579" s="92"/>
      <c r="U579" s="92"/>
      <c r="V579" s="92"/>
      <c r="W579" s="92"/>
    </row>
    <row r="580" spans="1:23" ht="27.9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row>
    <row r="581" spans="1:23" ht="27.95" customHeight="1">
      <c r="A581" s="92"/>
      <c r="B581" s="92"/>
      <c r="C581" s="92"/>
      <c r="D581" s="92"/>
      <c r="E581" s="92"/>
      <c r="F581" s="92"/>
      <c r="G581" s="92"/>
      <c r="H581" s="92"/>
      <c r="I581" s="92"/>
      <c r="J581" s="92"/>
      <c r="K581" s="92"/>
      <c r="L581" s="92"/>
      <c r="M581" s="92"/>
      <c r="N581" s="92"/>
      <c r="O581" s="92"/>
      <c r="P581" s="92"/>
      <c r="Q581" s="92"/>
      <c r="R581" s="92"/>
      <c r="S581" s="92"/>
      <c r="T581" s="92"/>
      <c r="U581" s="92"/>
      <c r="V581" s="92"/>
      <c r="W581" s="92"/>
    </row>
    <row r="582" spans="1:23" ht="27.9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row>
    <row r="583" spans="1:23" ht="27.95" customHeight="1">
      <c r="A583" s="92"/>
      <c r="B583" s="92"/>
      <c r="C583" s="92"/>
      <c r="D583" s="92"/>
      <c r="E583" s="92"/>
      <c r="F583" s="92"/>
      <c r="G583" s="92"/>
      <c r="H583" s="92"/>
      <c r="I583" s="92"/>
      <c r="J583" s="92"/>
      <c r="K583" s="92"/>
      <c r="L583" s="92"/>
      <c r="M583" s="92"/>
      <c r="N583" s="92"/>
      <c r="O583" s="92"/>
      <c r="P583" s="92"/>
      <c r="Q583" s="92"/>
      <c r="R583" s="92"/>
      <c r="S583" s="92"/>
      <c r="T583" s="92"/>
      <c r="U583" s="92"/>
      <c r="V583" s="92"/>
      <c r="W583" s="92"/>
    </row>
    <row r="584" spans="1:23" ht="27.9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row>
    <row r="585" spans="1:23" ht="27.95" customHeight="1">
      <c r="A585" s="92"/>
      <c r="B585" s="92"/>
      <c r="C585" s="92"/>
      <c r="D585" s="92"/>
      <c r="E585" s="92"/>
      <c r="F585" s="92"/>
      <c r="G585" s="92"/>
      <c r="H585" s="92"/>
      <c r="I585" s="92"/>
      <c r="J585" s="92"/>
      <c r="K585" s="92"/>
      <c r="L585" s="92"/>
      <c r="M585" s="92"/>
      <c r="N585" s="92"/>
      <c r="O585" s="92"/>
      <c r="P585" s="92"/>
      <c r="Q585" s="92"/>
      <c r="R585" s="92"/>
      <c r="S585" s="92"/>
      <c r="T585" s="92"/>
      <c r="U585" s="92"/>
      <c r="V585" s="92"/>
      <c r="W585" s="92"/>
    </row>
    <row r="586" spans="1:23" ht="27.9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row>
    <row r="587" spans="1:23" ht="27.95" customHeight="1">
      <c r="A587" s="92"/>
      <c r="B587" s="92"/>
      <c r="C587" s="92"/>
      <c r="D587" s="92"/>
      <c r="E587" s="92"/>
      <c r="F587" s="92"/>
      <c r="G587" s="92"/>
      <c r="H587" s="92"/>
      <c r="I587" s="92"/>
      <c r="J587" s="92"/>
      <c r="K587" s="92"/>
      <c r="L587" s="92"/>
      <c r="M587" s="92"/>
      <c r="N587" s="92"/>
      <c r="O587" s="92"/>
      <c r="P587" s="92"/>
      <c r="Q587" s="92"/>
      <c r="R587" s="92"/>
      <c r="S587" s="92"/>
      <c r="T587" s="92"/>
      <c r="U587" s="92"/>
      <c r="V587" s="92"/>
      <c r="W587" s="92"/>
    </row>
    <row r="588" spans="1:23" ht="27.9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row>
    <row r="589" spans="1:23" ht="27.95" customHeight="1">
      <c r="A589" s="92"/>
      <c r="B589" s="92"/>
      <c r="C589" s="92"/>
      <c r="D589" s="92"/>
      <c r="E589" s="92"/>
      <c r="F589" s="92"/>
      <c r="G589" s="92"/>
      <c r="H589" s="92"/>
      <c r="I589" s="92"/>
      <c r="J589" s="92"/>
      <c r="K589" s="92"/>
      <c r="L589" s="92"/>
      <c r="M589" s="92"/>
      <c r="N589" s="92"/>
      <c r="O589" s="92"/>
      <c r="P589" s="92"/>
      <c r="Q589" s="92"/>
      <c r="R589" s="92"/>
      <c r="S589" s="92"/>
      <c r="T589" s="92"/>
      <c r="U589" s="92"/>
      <c r="V589" s="92"/>
      <c r="W589" s="92"/>
    </row>
    <row r="590" spans="1:23" ht="27.9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row>
    <row r="591" spans="1:23" ht="27.95" customHeight="1">
      <c r="A591" s="92"/>
      <c r="B591" s="92"/>
      <c r="C591" s="92"/>
      <c r="D591" s="92"/>
      <c r="E591" s="92"/>
      <c r="F591" s="92"/>
      <c r="G591" s="92"/>
      <c r="H591" s="92"/>
      <c r="I591" s="92"/>
      <c r="J591" s="92"/>
      <c r="K591" s="92"/>
      <c r="L591" s="92"/>
      <c r="M591" s="92"/>
      <c r="N591" s="92"/>
      <c r="O591" s="92"/>
      <c r="P591" s="92"/>
      <c r="Q591" s="92"/>
      <c r="R591" s="92"/>
      <c r="S591" s="92"/>
      <c r="T591" s="92"/>
      <c r="U591" s="92"/>
      <c r="V591" s="92"/>
      <c r="W591" s="92"/>
    </row>
    <row r="592" spans="1:23" ht="27.9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row>
    <row r="593" spans="1:23" ht="27.95" customHeight="1">
      <c r="A593" s="92"/>
      <c r="B593" s="92"/>
      <c r="C593" s="92"/>
      <c r="D593" s="92"/>
      <c r="E593" s="92"/>
      <c r="F593" s="92"/>
      <c r="G593" s="92"/>
      <c r="H593" s="92"/>
      <c r="I593" s="92"/>
      <c r="J593" s="92"/>
      <c r="K593" s="92"/>
      <c r="L593" s="92"/>
      <c r="M593" s="92"/>
      <c r="N593" s="92"/>
      <c r="O593" s="92"/>
      <c r="P593" s="92"/>
      <c r="Q593" s="92"/>
      <c r="R593" s="92"/>
      <c r="S593" s="92"/>
      <c r="T593" s="92"/>
      <c r="U593" s="92"/>
      <c r="V593" s="92"/>
      <c r="W593" s="92"/>
    </row>
    <row r="594" spans="1:23" ht="27.9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row>
    <row r="595" spans="1:23" ht="27.95" customHeight="1">
      <c r="A595" s="92"/>
      <c r="B595" s="92"/>
      <c r="C595" s="92"/>
      <c r="D595" s="92"/>
      <c r="E595" s="92"/>
      <c r="F595" s="92"/>
      <c r="G595" s="92"/>
      <c r="H595" s="92"/>
      <c r="I595" s="92"/>
      <c r="J595" s="92"/>
      <c r="K595" s="92"/>
      <c r="L595" s="92"/>
      <c r="M595" s="92"/>
      <c r="N595" s="92"/>
      <c r="O595" s="92"/>
      <c r="P595" s="92"/>
      <c r="Q595" s="92"/>
      <c r="R595" s="92"/>
      <c r="S595" s="92"/>
      <c r="T595" s="92"/>
      <c r="U595" s="92"/>
      <c r="V595" s="92"/>
      <c r="W595" s="92"/>
    </row>
    <row r="596" spans="1:23" ht="27.9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row>
    <row r="597" spans="1:23" ht="27.95" customHeight="1">
      <c r="A597" s="92"/>
      <c r="B597" s="92"/>
      <c r="C597" s="92"/>
      <c r="D597" s="92"/>
      <c r="E597" s="92"/>
      <c r="F597" s="92"/>
      <c r="G597" s="92"/>
      <c r="H597" s="92"/>
      <c r="I597" s="92"/>
      <c r="J597" s="92"/>
      <c r="K597" s="92"/>
      <c r="L597" s="92"/>
      <c r="M597" s="92"/>
      <c r="N597" s="92"/>
      <c r="O597" s="92"/>
      <c r="P597" s="92"/>
      <c r="Q597" s="92"/>
      <c r="R597" s="92"/>
      <c r="S597" s="92"/>
      <c r="T597" s="92"/>
      <c r="U597" s="92"/>
      <c r="V597" s="92"/>
      <c r="W597" s="92"/>
    </row>
    <row r="598" spans="1:23" ht="27.9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row>
    <row r="599" spans="1:23" ht="27.95" customHeight="1">
      <c r="A599" s="92"/>
      <c r="B599" s="92"/>
      <c r="C599" s="92"/>
      <c r="D599" s="92"/>
      <c r="E599" s="92"/>
      <c r="F599" s="92"/>
      <c r="G599" s="92"/>
      <c r="H599" s="92"/>
      <c r="I599" s="92"/>
      <c r="J599" s="92"/>
      <c r="K599" s="92"/>
      <c r="L599" s="92"/>
      <c r="M599" s="92"/>
      <c r="N599" s="92"/>
      <c r="O599" s="92"/>
      <c r="P599" s="92"/>
      <c r="Q599" s="92"/>
      <c r="R599" s="92"/>
      <c r="S599" s="92"/>
      <c r="T599" s="92"/>
      <c r="U599" s="92"/>
      <c r="V599" s="92"/>
      <c r="W599" s="92"/>
    </row>
    <row r="600" spans="1:23" ht="27.9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row>
    <row r="601" spans="1:23" ht="27.95" customHeight="1">
      <c r="A601" s="92"/>
      <c r="B601" s="92"/>
      <c r="C601" s="92"/>
      <c r="D601" s="92"/>
      <c r="E601" s="92"/>
      <c r="F601" s="92"/>
      <c r="G601" s="92"/>
      <c r="H601" s="92"/>
      <c r="I601" s="92"/>
      <c r="J601" s="92"/>
      <c r="K601" s="92"/>
      <c r="L601" s="92"/>
      <c r="M601" s="92"/>
      <c r="N601" s="92"/>
      <c r="O601" s="92"/>
      <c r="P601" s="92"/>
      <c r="Q601" s="92"/>
      <c r="R601" s="92"/>
      <c r="S601" s="92"/>
      <c r="T601" s="92"/>
      <c r="U601" s="92"/>
      <c r="V601" s="92"/>
      <c r="W601" s="92"/>
    </row>
    <row r="602" spans="1:23" ht="27.9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row>
    <row r="603" spans="1:23" ht="27.95" customHeight="1">
      <c r="A603" s="92"/>
      <c r="B603" s="92"/>
      <c r="C603" s="92"/>
      <c r="D603" s="92"/>
      <c r="E603" s="92"/>
      <c r="F603" s="92"/>
      <c r="G603" s="92"/>
      <c r="H603" s="92"/>
      <c r="I603" s="92"/>
      <c r="J603" s="92"/>
      <c r="K603" s="92"/>
      <c r="L603" s="92"/>
      <c r="M603" s="92"/>
      <c r="N603" s="92"/>
      <c r="O603" s="92"/>
      <c r="P603" s="92"/>
      <c r="Q603" s="92"/>
      <c r="R603" s="92"/>
      <c r="S603" s="92"/>
      <c r="T603" s="92"/>
      <c r="U603" s="92"/>
      <c r="V603" s="92"/>
      <c r="W603" s="92"/>
    </row>
    <row r="604" spans="1:23" ht="27.9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row>
    <row r="605" spans="1:23" ht="27.95" customHeight="1">
      <c r="A605" s="92"/>
      <c r="B605" s="92"/>
      <c r="C605" s="92"/>
      <c r="D605" s="92"/>
      <c r="E605" s="92"/>
      <c r="F605" s="92"/>
      <c r="G605" s="92"/>
      <c r="H605" s="92"/>
      <c r="I605" s="92"/>
      <c r="J605" s="92"/>
      <c r="K605" s="92"/>
      <c r="L605" s="92"/>
      <c r="M605" s="92"/>
      <c r="N605" s="92"/>
      <c r="O605" s="92"/>
      <c r="P605" s="92"/>
      <c r="Q605" s="92"/>
      <c r="R605" s="92"/>
      <c r="S605" s="92"/>
      <c r="T605" s="92"/>
      <c r="U605" s="92"/>
      <c r="V605" s="92"/>
      <c r="W605" s="92"/>
    </row>
    <row r="606" spans="1:23" ht="27.9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row>
    <row r="607" spans="1:23" ht="27.95" customHeight="1">
      <c r="A607" s="92"/>
      <c r="B607" s="92"/>
      <c r="C607" s="92"/>
      <c r="D607" s="92"/>
      <c r="E607" s="92"/>
      <c r="F607" s="92"/>
      <c r="G607" s="92"/>
      <c r="H607" s="92"/>
      <c r="I607" s="92"/>
      <c r="J607" s="92"/>
      <c r="K607" s="92"/>
      <c r="L607" s="92"/>
      <c r="M607" s="92"/>
      <c r="N607" s="92"/>
      <c r="O607" s="92"/>
      <c r="P607" s="92"/>
      <c r="Q607" s="92"/>
      <c r="R607" s="92"/>
      <c r="S607" s="92"/>
      <c r="T607" s="92"/>
      <c r="U607" s="92"/>
      <c r="V607" s="92"/>
      <c r="W607" s="92"/>
    </row>
    <row r="608" spans="1:23" ht="27.9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row>
    <row r="609" spans="1:23" ht="27.95" customHeight="1">
      <c r="A609" s="92"/>
      <c r="B609" s="92"/>
      <c r="C609" s="92"/>
      <c r="D609" s="92"/>
      <c r="E609" s="92"/>
      <c r="F609" s="92"/>
      <c r="G609" s="92"/>
      <c r="H609" s="92"/>
      <c r="I609" s="92"/>
      <c r="J609" s="92"/>
      <c r="K609" s="92"/>
      <c r="L609" s="92"/>
      <c r="M609" s="92"/>
      <c r="N609" s="92"/>
      <c r="O609" s="92"/>
      <c r="P609" s="92"/>
      <c r="Q609" s="92"/>
      <c r="R609" s="92"/>
      <c r="S609" s="92"/>
      <c r="T609" s="92"/>
      <c r="U609" s="92"/>
      <c r="V609" s="92"/>
      <c r="W609" s="92"/>
    </row>
    <row r="610" spans="1:23" ht="27.9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row>
    <row r="611" spans="1:23" ht="27.95" customHeight="1">
      <c r="A611" s="92"/>
      <c r="B611" s="92"/>
      <c r="C611" s="92"/>
      <c r="D611" s="92"/>
      <c r="E611" s="92"/>
      <c r="F611" s="92"/>
      <c r="G611" s="92"/>
      <c r="H611" s="92"/>
      <c r="I611" s="92"/>
      <c r="J611" s="92"/>
      <c r="K611" s="92"/>
      <c r="L611" s="92"/>
      <c r="M611" s="92"/>
      <c r="N611" s="92"/>
      <c r="O611" s="92"/>
      <c r="P611" s="92"/>
      <c r="Q611" s="92"/>
      <c r="R611" s="92"/>
      <c r="S611" s="92"/>
      <c r="T611" s="92"/>
      <c r="U611" s="92"/>
      <c r="V611" s="92"/>
      <c r="W611" s="92"/>
    </row>
    <row r="612" spans="1:23" ht="27.9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row>
    <row r="613" spans="1:23" ht="27.95" customHeight="1">
      <c r="A613" s="92"/>
      <c r="B613" s="92"/>
      <c r="C613" s="92"/>
      <c r="D613" s="92"/>
      <c r="E613" s="92"/>
      <c r="F613" s="92"/>
      <c r="G613" s="92"/>
      <c r="H613" s="92"/>
      <c r="I613" s="92"/>
      <c r="J613" s="92"/>
      <c r="K613" s="92"/>
      <c r="L613" s="92"/>
      <c r="M613" s="92"/>
      <c r="N613" s="92"/>
      <c r="O613" s="92"/>
      <c r="P613" s="92"/>
      <c r="Q613" s="92"/>
      <c r="R613" s="92"/>
      <c r="S613" s="92"/>
      <c r="T613" s="92"/>
      <c r="U613" s="92"/>
      <c r="V613" s="92"/>
      <c r="W613" s="92"/>
    </row>
    <row r="614" spans="1:23" ht="27.9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row>
    <row r="615" spans="1:23" ht="27.95" customHeight="1">
      <c r="A615" s="92"/>
      <c r="B615" s="92"/>
      <c r="C615" s="92"/>
      <c r="D615" s="92"/>
      <c r="E615" s="92"/>
      <c r="F615" s="92"/>
      <c r="G615" s="92"/>
      <c r="H615" s="92"/>
      <c r="I615" s="92"/>
      <c r="J615" s="92"/>
      <c r="K615" s="92"/>
      <c r="L615" s="92"/>
      <c r="M615" s="92"/>
      <c r="N615" s="92"/>
      <c r="O615" s="92"/>
      <c r="P615" s="92"/>
      <c r="Q615" s="92"/>
      <c r="R615" s="92"/>
      <c r="S615" s="92"/>
      <c r="T615" s="92"/>
      <c r="U615" s="92"/>
      <c r="V615" s="92"/>
      <c r="W615" s="92"/>
    </row>
    <row r="616" spans="1:23" ht="27.9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row>
    <row r="617" spans="1:23" ht="27.95" customHeight="1">
      <c r="A617" s="92"/>
      <c r="B617" s="92"/>
      <c r="C617" s="92"/>
      <c r="D617" s="92"/>
      <c r="E617" s="92"/>
      <c r="F617" s="92"/>
      <c r="G617" s="92"/>
      <c r="H617" s="92"/>
      <c r="I617" s="92"/>
      <c r="J617" s="92"/>
      <c r="K617" s="92"/>
      <c r="L617" s="92"/>
      <c r="M617" s="92"/>
      <c r="N617" s="92"/>
      <c r="O617" s="92"/>
      <c r="P617" s="92"/>
      <c r="Q617" s="92"/>
      <c r="R617" s="92"/>
      <c r="S617" s="92"/>
      <c r="T617" s="92"/>
      <c r="U617" s="92"/>
      <c r="V617" s="92"/>
      <c r="W617" s="92"/>
    </row>
    <row r="618" spans="1:23" ht="27.9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row>
    <row r="619" spans="1:23" ht="27.95" customHeight="1">
      <c r="A619" s="92"/>
      <c r="B619" s="92"/>
      <c r="C619" s="92"/>
      <c r="D619" s="92"/>
      <c r="E619" s="92"/>
      <c r="F619" s="92"/>
      <c r="G619" s="92"/>
      <c r="H619" s="92"/>
      <c r="I619" s="92"/>
      <c r="J619" s="92"/>
      <c r="K619" s="92"/>
      <c r="L619" s="92"/>
      <c r="M619" s="92"/>
      <c r="N619" s="92"/>
      <c r="O619" s="92"/>
      <c r="P619" s="92"/>
      <c r="Q619" s="92"/>
      <c r="R619" s="92"/>
      <c r="S619" s="92"/>
      <c r="T619" s="92"/>
      <c r="U619" s="92"/>
      <c r="V619" s="92"/>
      <c r="W619" s="92"/>
    </row>
    <row r="620" spans="1:23" ht="27.9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row>
    <row r="621" spans="1:23" ht="27.95" customHeight="1">
      <c r="A621" s="92"/>
      <c r="B621" s="92"/>
      <c r="C621" s="92"/>
      <c r="D621" s="92"/>
      <c r="E621" s="92"/>
      <c r="F621" s="92"/>
      <c r="G621" s="92"/>
      <c r="H621" s="92"/>
      <c r="I621" s="92"/>
      <c r="J621" s="92"/>
      <c r="K621" s="92"/>
      <c r="L621" s="92"/>
      <c r="M621" s="92"/>
      <c r="N621" s="92"/>
      <c r="O621" s="92"/>
      <c r="P621" s="92"/>
      <c r="Q621" s="92"/>
      <c r="R621" s="92"/>
      <c r="S621" s="92"/>
      <c r="T621" s="92"/>
      <c r="U621" s="92"/>
      <c r="V621" s="92"/>
      <c r="W621" s="92"/>
    </row>
    <row r="622" spans="1:23" ht="27.9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row>
    <row r="623" spans="1:23" ht="27.95" customHeight="1">
      <c r="A623" s="92"/>
      <c r="B623" s="92"/>
      <c r="C623" s="92"/>
      <c r="D623" s="92"/>
      <c r="E623" s="92"/>
      <c r="F623" s="92"/>
      <c r="G623" s="92"/>
      <c r="H623" s="92"/>
      <c r="I623" s="92"/>
      <c r="J623" s="92"/>
      <c r="K623" s="92"/>
      <c r="L623" s="92"/>
      <c r="M623" s="92"/>
      <c r="N623" s="92"/>
      <c r="O623" s="92"/>
      <c r="P623" s="92"/>
      <c r="Q623" s="92"/>
      <c r="R623" s="92"/>
      <c r="S623" s="92"/>
      <c r="T623" s="92"/>
      <c r="U623" s="92"/>
      <c r="V623" s="92"/>
      <c r="W623" s="92"/>
    </row>
    <row r="624" spans="1:23" ht="27.9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row>
    <row r="625" spans="1:23" ht="27.95" customHeight="1">
      <c r="A625" s="92"/>
      <c r="B625" s="92"/>
      <c r="C625" s="92"/>
      <c r="D625" s="92"/>
      <c r="E625" s="92"/>
      <c r="F625" s="92"/>
      <c r="G625" s="92"/>
      <c r="H625" s="92"/>
      <c r="I625" s="92"/>
      <c r="J625" s="92"/>
      <c r="K625" s="92"/>
      <c r="L625" s="92"/>
      <c r="M625" s="92"/>
      <c r="N625" s="92"/>
      <c r="O625" s="92"/>
      <c r="P625" s="92"/>
      <c r="Q625" s="92"/>
      <c r="R625" s="92"/>
      <c r="S625" s="92"/>
      <c r="T625" s="92"/>
      <c r="U625" s="92"/>
      <c r="V625" s="92"/>
      <c r="W625" s="92"/>
    </row>
    <row r="626" spans="1:23" ht="27.9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row>
    <row r="627" spans="1:23" ht="27.95" customHeight="1">
      <c r="A627" s="92"/>
      <c r="B627" s="92"/>
      <c r="C627" s="92"/>
      <c r="D627" s="92"/>
      <c r="E627" s="92"/>
      <c r="F627" s="92"/>
      <c r="G627" s="92"/>
      <c r="H627" s="92"/>
      <c r="I627" s="92"/>
      <c r="J627" s="92"/>
      <c r="K627" s="92"/>
      <c r="L627" s="92"/>
      <c r="M627" s="92"/>
      <c r="N627" s="92"/>
      <c r="O627" s="92"/>
      <c r="P627" s="92"/>
      <c r="Q627" s="92"/>
      <c r="R627" s="92"/>
      <c r="S627" s="92"/>
      <c r="T627" s="92"/>
      <c r="U627" s="92"/>
      <c r="V627" s="92"/>
      <c r="W627" s="92"/>
    </row>
    <row r="628" spans="1:23" ht="27.9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row>
    <row r="629" spans="1:23" ht="27.95" customHeight="1">
      <c r="A629" s="92"/>
      <c r="B629" s="92"/>
      <c r="C629" s="92"/>
      <c r="D629" s="92"/>
      <c r="E629" s="92"/>
      <c r="F629" s="92"/>
      <c r="G629" s="92"/>
      <c r="H629" s="92"/>
      <c r="I629" s="92"/>
      <c r="J629" s="92"/>
      <c r="K629" s="92"/>
      <c r="L629" s="92"/>
      <c r="M629" s="92"/>
      <c r="N629" s="92"/>
      <c r="O629" s="92"/>
      <c r="P629" s="92"/>
      <c r="Q629" s="92"/>
      <c r="R629" s="92"/>
      <c r="S629" s="92"/>
      <c r="T629" s="92"/>
      <c r="U629" s="92"/>
      <c r="V629" s="92"/>
      <c r="W629" s="92"/>
    </row>
    <row r="630" spans="1:23" ht="27.9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row>
    <row r="631" spans="1:23" ht="27.95" customHeight="1">
      <c r="A631" s="92"/>
      <c r="B631" s="92"/>
      <c r="C631" s="92"/>
      <c r="D631" s="92"/>
      <c r="E631" s="92"/>
      <c r="F631" s="92"/>
      <c r="G631" s="92"/>
      <c r="H631" s="92"/>
      <c r="I631" s="92"/>
      <c r="J631" s="92"/>
      <c r="K631" s="92"/>
      <c r="L631" s="92"/>
      <c r="M631" s="92"/>
      <c r="N631" s="92"/>
      <c r="O631" s="92"/>
      <c r="P631" s="92"/>
      <c r="Q631" s="92"/>
      <c r="R631" s="92"/>
      <c r="S631" s="92"/>
      <c r="T631" s="92"/>
      <c r="U631" s="92"/>
      <c r="V631" s="92"/>
      <c r="W631" s="92"/>
    </row>
    <row r="632" spans="1:23" ht="27.9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row>
    <row r="633" spans="1:23" ht="27.95" customHeight="1">
      <c r="A633" s="92"/>
      <c r="B633" s="92"/>
      <c r="C633" s="92"/>
      <c r="D633" s="92"/>
      <c r="E633" s="92"/>
      <c r="F633" s="92"/>
      <c r="G633" s="92"/>
      <c r="H633" s="92"/>
      <c r="I633" s="92"/>
      <c r="J633" s="92"/>
      <c r="K633" s="92"/>
      <c r="L633" s="92"/>
      <c r="M633" s="92"/>
      <c r="N633" s="92"/>
      <c r="O633" s="92"/>
      <c r="P633" s="92"/>
      <c r="Q633" s="92"/>
      <c r="R633" s="92"/>
      <c r="S633" s="92"/>
      <c r="T633" s="92"/>
      <c r="U633" s="92"/>
      <c r="V633" s="92"/>
      <c r="W633" s="92"/>
    </row>
    <row r="634" spans="1:23" ht="27.9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row>
    <row r="635" spans="1:23" ht="27.95" customHeight="1">
      <c r="A635" s="92"/>
      <c r="B635" s="92"/>
      <c r="C635" s="92"/>
      <c r="D635" s="92"/>
      <c r="E635" s="92"/>
      <c r="F635" s="92"/>
      <c r="G635" s="92"/>
      <c r="H635" s="92"/>
      <c r="I635" s="92"/>
      <c r="J635" s="92"/>
      <c r="K635" s="92"/>
      <c r="L635" s="92"/>
      <c r="M635" s="92"/>
      <c r="N635" s="92"/>
      <c r="O635" s="92"/>
      <c r="P635" s="92"/>
      <c r="Q635" s="92"/>
      <c r="R635" s="92"/>
      <c r="S635" s="92"/>
      <c r="T635" s="92"/>
      <c r="U635" s="92"/>
      <c r="V635" s="92"/>
      <c r="W635" s="92"/>
    </row>
    <row r="636" spans="1:23" ht="27.9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row>
    <row r="637" spans="1:23" ht="27.95" customHeight="1">
      <c r="A637" s="92"/>
      <c r="B637" s="92"/>
      <c r="C637" s="92"/>
      <c r="D637" s="92"/>
      <c r="E637" s="92"/>
      <c r="F637" s="92"/>
      <c r="G637" s="92"/>
      <c r="H637" s="92"/>
      <c r="I637" s="92"/>
      <c r="J637" s="92"/>
      <c r="K637" s="92"/>
      <c r="L637" s="92"/>
      <c r="M637" s="92"/>
      <c r="N637" s="92"/>
      <c r="O637" s="92"/>
      <c r="P637" s="92"/>
      <c r="Q637" s="92"/>
      <c r="R637" s="92"/>
      <c r="S637" s="92"/>
      <c r="T637" s="92"/>
      <c r="U637" s="92"/>
      <c r="V637" s="92"/>
      <c r="W637" s="92"/>
    </row>
    <row r="638" spans="1:23" ht="27.9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row>
    <row r="639" spans="1:23" ht="27.95" customHeight="1">
      <c r="A639" s="92"/>
      <c r="B639" s="92"/>
      <c r="C639" s="92"/>
      <c r="D639" s="92"/>
      <c r="E639" s="92"/>
      <c r="F639" s="92"/>
      <c r="G639" s="92"/>
      <c r="H639" s="92"/>
      <c r="I639" s="92"/>
      <c r="J639" s="92"/>
      <c r="K639" s="92"/>
      <c r="L639" s="92"/>
      <c r="M639" s="92"/>
      <c r="N639" s="92"/>
      <c r="O639" s="92"/>
      <c r="P639" s="92"/>
      <c r="Q639" s="92"/>
      <c r="R639" s="92"/>
      <c r="S639" s="92"/>
      <c r="T639" s="92"/>
      <c r="U639" s="92"/>
      <c r="V639" s="92"/>
      <c r="W639" s="92"/>
    </row>
    <row r="640" spans="1:23" ht="27.9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row>
    <row r="641" spans="1:23" ht="27.95" customHeight="1">
      <c r="A641" s="92"/>
      <c r="B641" s="92"/>
      <c r="C641" s="92"/>
      <c r="D641" s="92"/>
      <c r="E641" s="92"/>
      <c r="F641" s="92"/>
      <c r="G641" s="92"/>
      <c r="H641" s="92"/>
      <c r="I641" s="92"/>
      <c r="J641" s="92"/>
      <c r="K641" s="92"/>
      <c r="L641" s="92"/>
      <c r="M641" s="92"/>
      <c r="N641" s="92"/>
      <c r="O641" s="92"/>
      <c r="P641" s="92"/>
      <c r="Q641" s="92"/>
      <c r="R641" s="92"/>
      <c r="S641" s="92"/>
      <c r="T641" s="92"/>
      <c r="U641" s="92"/>
      <c r="V641" s="92"/>
      <c r="W641" s="92"/>
    </row>
    <row r="642" spans="1:23" ht="27.9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row>
    <row r="643" spans="1:23" ht="27.95" customHeight="1">
      <c r="A643" s="92"/>
      <c r="B643" s="92"/>
      <c r="C643" s="92"/>
      <c r="D643" s="92"/>
      <c r="E643" s="92"/>
      <c r="F643" s="92"/>
      <c r="G643" s="92"/>
      <c r="H643" s="92"/>
      <c r="I643" s="92"/>
      <c r="J643" s="92"/>
      <c r="K643" s="92"/>
      <c r="L643" s="92"/>
      <c r="M643" s="92"/>
      <c r="N643" s="92"/>
      <c r="O643" s="92"/>
      <c r="P643" s="92"/>
      <c r="Q643" s="92"/>
      <c r="R643" s="92"/>
      <c r="S643" s="92"/>
      <c r="T643" s="92"/>
      <c r="U643" s="92"/>
      <c r="V643" s="92"/>
      <c r="W643" s="92"/>
    </row>
    <row r="644" spans="1:23" ht="27.9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row>
    <row r="645" spans="1:23" ht="27.95" customHeight="1">
      <c r="A645" s="92"/>
      <c r="B645" s="92"/>
      <c r="C645" s="92"/>
      <c r="D645" s="92"/>
      <c r="E645" s="92"/>
      <c r="F645" s="92"/>
      <c r="G645" s="92"/>
      <c r="H645" s="92"/>
      <c r="I645" s="92"/>
      <c r="J645" s="92"/>
      <c r="K645" s="92"/>
      <c r="L645" s="92"/>
      <c r="M645" s="92"/>
      <c r="N645" s="92"/>
      <c r="O645" s="92"/>
      <c r="P645" s="92"/>
      <c r="Q645" s="92"/>
      <c r="R645" s="92"/>
      <c r="S645" s="92"/>
      <c r="T645" s="92"/>
      <c r="U645" s="92"/>
      <c r="V645" s="92"/>
      <c r="W645" s="92"/>
    </row>
    <row r="646" spans="1:23" ht="27.9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row>
    <row r="647" spans="1:23" ht="27.95" customHeight="1">
      <c r="A647" s="92"/>
      <c r="B647" s="92"/>
      <c r="C647" s="92"/>
      <c r="D647" s="92"/>
      <c r="E647" s="92"/>
      <c r="F647" s="92"/>
      <c r="G647" s="92"/>
      <c r="H647" s="92"/>
      <c r="I647" s="92"/>
      <c r="J647" s="92"/>
      <c r="K647" s="92"/>
      <c r="L647" s="92"/>
      <c r="M647" s="92"/>
      <c r="N647" s="92"/>
      <c r="O647" s="92"/>
      <c r="P647" s="92"/>
      <c r="Q647" s="92"/>
      <c r="R647" s="92"/>
      <c r="S647" s="92"/>
      <c r="T647" s="92"/>
      <c r="U647" s="92"/>
      <c r="V647" s="92"/>
      <c r="W647" s="92"/>
    </row>
    <row r="648" spans="1:23" ht="27.9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row>
    <row r="649" spans="1:23" ht="27.95" customHeight="1">
      <c r="A649" s="92"/>
      <c r="B649" s="92"/>
      <c r="C649" s="92"/>
      <c r="D649" s="92"/>
      <c r="E649" s="92"/>
      <c r="F649" s="92"/>
      <c r="G649" s="92"/>
      <c r="H649" s="92"/>
      <c r="I649" s="92"/>
      <c r="J649" s="92"/>
      <c r="K649" s="92"/>
      <c r="L649" s="92"/>
      <c r="M649" s="92"/>
      <c r="N649" s="92"/>
      <c r="O649" s="92"/>
      <c r="P649" s="92"/>
      <c r="Q649" s="92"/>
      <c r="R649" s="92"/>
      <c r="S649" s="92"/>
      <c r="T649" s="92"/>
      <c r="U649" s="92"/>
      <c r="V649" s="92"/>
      <c r="W649" s="92"/>
    </row>
    <row r="650" spans="1:23" ht="27.9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row>
    <row r="651" spans="1:23" ht="27.95" customHeight="1">
      <c r="A651" s="92"/>
      <c r="B651" s="92"/>
      <c r="C651" s="92"/>
      <c r="D651" s="92"/>
      <c r="E651" s="92"/>
      <c r="F651" s="92"/>
      <c r="G651" s="92"/>
      <c r="H651" s="92"/>
      <c r="I651" s="92"/>
      <c r="J651" s="92"/>
      <c r="K651" s="92"/>
      <c r="L651" s="92"/>
      <c r="M651" s="92"/>
      <c r="N651" s="92"/>
      <c r="O651" s="92"/>
      <c r="P651" s="92"/>
      <c r="Q651" s="92"/>
      <c r="R651" s="92"/>
      <c r="S651" s="92"/>
      <c r="T651" s="92"/>
      <c r="U651" s="92"/>
      <c r="V651" s="92"/>
      <c r="W651" s="92"/>
    </row>
    <row r="652" spans="1:23" ht="27.9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row>
    <row r="653" spans="1:23" ht="27.95" customHeight="1">
      <c r="A653" s="92"/>
      <c r="B653" s="92"/>
      <c r="C653" s="92"/>
      <c r="D653" s="92"/>
      <c r="E653" s="92"/>
      <c r="F653" s="92"/>
      <c r="G653" s="92"/>
      <c r="H653" s="92"/>
      <c r="I653" s="92"/>
      <c r="J653" s="92"/>
      <c r="K653" s="92"/>
      <c r="L653" s="92"/>
      <c r="M653" s="92"/>
      <c r="N653" s="92"/>
      <c r="O653" s="92"/>
      <c r="P653" s="92"/>
      <c r="Q653" s="92"/>
      <c r="R653" s="92"/>
      <c r="S653" s="92"/>
      <c r="T653" s="92"/>
      <c r="U653" s="92"/>
      <c r="V653" s="92"/>
      <c r="W653" s="92"/>
    </row>
    <row r="654" spans="1:23" ht="27.9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row>
    <row r="655" spans="1:23" ht="27.95" customHeight="1">
      <c r="A655" s="92"/>
      <c r="B655" s="92"/>
      <c r="C655" s="92"/>
      <c r="D655" s="92"/>
      <c r="E655" s="92"/>
      <c r="F655" s="92"/>
      <c r="G655" s="92"/>
      <c r="H655" s="92"/>
      <c r="I655" s="92"/>
      <c r="J655" s="92"/>
      <c r="K655" s="92"/>
      <c r="L655" s="92"/>
      <c r="M655" s="92"/>
      <c r="N655" s="92"/>
      <c r="O655" s="92"/>
      <c r="P655" s="92"/>
      <c r="Q655" s="92"/>
      <c r="R655" s="92"/>
      <c r="S655" s="92"/>
      <c r="T655" s="92"/>
      <c r="U655" s="92"/>
      <c r="V655" s="92"/>
      <c r="W655" s="92"/>
    </row>
    <row r="656" spans="1:23" ht="27.9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row>
    <row r="657" spans="1:23" ht="27.95" customHeight="1">
      <c r="A657" s="92"/>
      <c r="B657" s="92"/>
      <c r="C657" s="92"/>
      <c r="D657" s="92"/>
      <c r="E657" s="92"/>
      <c r="F657" s="92"/>
      <c r="G657" s="92"/>
      <c r="H657" s="92"/>
      <c r="I657" s="92"/>
      <c r="J657" s="92"/>
      <c r="K657" s="92"/>
      <c r="L657" s="92"/>
      <c r="M657" s="92"/>
      <c r="N657" s="92"/>
      <c r="O657" s="92"/>
      <c r="P657" s="92"/>
      <c r="Q657" s="92"/>
      <c r="R657" s="92"/>
      <c r="S657" s="92"/>
      <c r="T657" s="92"/>
      <c r="U657" s="92"/>
      <c r="V657" s="92"/>
      <c r="W657" s="92"/>
    </row>
    <row r="658" spans="1:23" ht="27.9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row>
    <row r="659" spans="1:23" ht="27.95" customHeight="1">
      <c r="A659" s="92"/>
      <c r="B659" s="92"/>
      <c r="C659" s="92"/>
      <c r="D659" s="92"/>
      <c r="E659" s="92"/>
      <c r="F659" s="92"/>
      <c r="G659" s="92"/>
      <c r="H659" s="92"/>
      <c r="I659" s="92"/>
      <c r="J659" s="92"/>
      <c r="K659" s="92"/>
      <c r="L659" s="92"/>
      <c r="M659" s="92"/>
      <c r="N659" s="92"/>
      <c r="O659" s="92"/>
      <c r="P659" s="92"/>
      <c r="Q659" s="92"/>
      <c r="R659" s="92"/>
      <c r="S659" s="92"/>
      <c r="T659" s="92"/>
      <c r="U659" s="92"/>
      <c r="V659" s="92"/>
      <c r="W659" s="92"/>
    </row>
    <row r="660" spans="1:23" ht="27.9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row>
    <row r="661" spans="1:23" ht="27.95" customHeight="1">
      <c r="A661" s="92"/>
      <c r="B661" s="92"/>
      <c r="C661" s="92"/>
      <c r="D661" s="92"/>
      <c r="E661" s="92"/>
      <c r="F661" s="92"/>
      <c r="G661" s="92"/>
      <c r="H661" s="92"/>
      <c r="I661" s="92"/>
      <c r="J661" s="92"/>
      <c r="K661" s="92"/>
      <c r="L661" s="92"/>
      <c r="M661" s="92"/>
      <c r="N661" s="92"/>
      <c r="O661" s="92"/>
      <c r="P661" s="92"/>
      <c r="Q661" s="92"/>
      <c r="R661" s="92"/>
      <c r="S661" s="92"/>
      <c r="T661" s="92"/>
      <c r="U661" s="92"/>
      <c r="V661" s="92"/>
      <c r="W661" s="92"/>
    </row>
    <row r="662" spans="1:23" ht="27.9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row>
    <row r="663" spans="1:23" ht="27.95" customHeight="1">
      <c r="A663" s="92"/>
      <c r="B663" s="92"/>
      <c r="C663" s="92"/>
      <c r="D663" s="92"/>
      <c r="E663" s="92"/>
      <c r="F663" s="92"/>
      <c r="G663" s="92"/>
      <c r="H663" s="92"/>
      <c r="I663" s="92"/>
      <c r="J663" s="92"/>
      <c r="K663" s="92"/>
      <c r="L663" s="92"/>
      <c r="M663" s="92"/>
      <c r="N663" s="92"/>
      <c r="O663" s="92"/>
      <c r="P663" s="92"/>
      <c r="Q663" s="92"/>
      <c r="R663" s="92"/>
      <c r="S663" s="92"/>
      <c r="T663" s="92"/>
      <c r="U663" s="92"/>
      <c r="V663" s="92"/>
      <c r="W663" s="92"/>
    </row>
    <row r="664" spans="1:23" ht="27.9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row>
    <row r="665" spans="1:23" ht="27.95" customHeight="1">
      <c r="A665" s="92"/>
      <c r="B665" s="92"/>
      <c r="C665" s="92"/>
      <c r="D665" s="92"/>
      <c r="E665" s="92"/>
      <c r="F665" s="92"/>
      <c r="G665" s="92"/>
      <c r="H665" s="92"/>
      <c r="I665" s="92"/>
      <c r="J665" s="92"/>
      <c r="K665" s="92"/>
      <c r="L665" s="92"/>
      <c r="M665" s="92"/>
      <c r="N665" s="92"/>
      <c r="O665" s="92"/>
      <c r="P665" s="92"/>
      <c r="Q665" s="92"/>
      <c r="R665" s="92"/>
      <c r="S665" s="92"/>
      <c r="T665" s="92"/>
      <c r="U665" s="92"/>
      <c r="V665" s="92"/>
      <c r="W665" s="92"/>
    </row>
    <row r="666" spans="1:23" ht="27.9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row>
    <row r="667" spans="1:23" ht="27.95" customHeight="1">
      <c r="A667" s="92"/>
      <c r="B667" s="92"/>
      <c r="C667" s="92"/>
      <c r="D667" s="92"/>
      <c r="E667" s="92"/>
      <c r="F667" s="92"/>
      <c r="G667" s="92"/>
      <c r="H667" s="92"/>
      <c r="I667" s="92"/>
      <c r="J667" s="92"/>
      <c r="K667" s="92"/>
      <c r="L667" s="92"/>
      <c r="M667" s="92"/>
      <c r="N667" s="92"/>
      <c r="O667" s="92"/>
      <c r="P667" s="92"/>
      <c r="Q667" s="92"/>
      <c r="R667" s="92"/>
      <c r="S667" s="92"/>
      <c r="T667" s="92"/>
      <c r="U667" s="92"/>
      <c r="V667" s="92"/>
      <c r="W667" s="92"/>
    </row>
    <row r="668" spans="1:23" ht="27.9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row>
    <row r="669" spans="1:23" ht="27.95" customHeight="1">
      <c r="A669" s="92"/>
      <c r="B669" s="92"/>
      <c r="C669" s="92"/>
      <c r="D669" s="92"/>
      <c r="E669" s="92"/>
      <c r="F669" s="92"/>
      <c r="G669" s="92"/>
      <c r="H669" s="92"/>
      <c r="I669" s="92"/>
      <c r="J669" s="92"/>
      <c r="K669" s="92"/>
      <c r="L669" s="92"/>
      <c r="M669" s="92"/>
      <c r="N669" s="92"/>
      <c r="O669" s="92"/>
      <c r="P669" s="92"/>
      <c r="Q669" s="92"/>
      <c r="R669" s="92"/>
      <c r="S669" s="92"/>
      <c r="T669" s="92"/>
      <c r="U669" s="92"/>
      <c r="V669" s="92"/>
      <c r="W669" s="92"/>
    </row>
    <row r="670" spans="1:23" ht="27.9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row>
    <row r="671" spans="1:23" ht="27.95" customHeight="1">
      <c r="A671" s="92"/>
      <c r="B671" s="92"/>
      <c r="C671" s="92"/>
      <c r="D671" s="92"/>
      <c r="E671" s="92"/>
      <c r="F671" s="92"/>
      <c r="G671" s="92"/>
      <c r="H671" s="92"/>
      <c r="I671" s="92"/>
      <c r="J671" s="92"/>
      <c r="K671" s="92"/>
      <c r="L671" s="92"/>
      <c r="M671" s="92"/>
      <c r="N671" s="92"/>
      <c r="O671" s="92"/>
      <c r="P671" s="92"/>
      <c r="Q671" s="92"/>
      <c r="R671" s="92"/>
      <c r="S671" s="92"/>
      <c r="T671" s="92"/>
      <c r="U671" s="92"/>
      <c r="V671" s="92"/>
      <c r="W671" s="92"/>
    </row>
    <row r="672" spans="1:23" ht="27.9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row>
    <row r="673" spans="1:23" ht="27.95" customHeight="1">
      <c r="A673" s="92"/>
      <c r="B673" s="92"/>
      <c r="C673" s="92"/>
      <c r="D673" s="92"/>
      <c r="E673" s="92"/>
      <c r="F673" s="92"/>
      <c r="G673" s="92"/>
      <c r="H673" s="92"/>
      <c r="I673" s="92"/>
      <c r="J673" s="92"/>
      <c r="K673" s="92"/>
      <c r="L673" s="92"/>
      <c r="M673" s="92"/>
      <c r="N673" s="92"/>
      <c r="O673" s="92"/>
      <c r="P673" s="92"/>
      <c r="Q673" s="92"/>
      <c r="R673" s="92"/>
      <c r="S673" s="92"/>
      <c r="T673" s="92"/>
      <c r="U673" s="92"/>
      <c r="V673" s="92"/>
      <c r="W673" s="92"/>
    </row>
    <row r="674" spans="1:23" ht="27.9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row>
    <row r="675" spans="1:23" ht="27.95" customHeight="1">
      <c r="A675" s="92"/>
      <c r="B675" s="92"/>
      <c r="C675" s="92"/>
      <c r="D675" s="92"/>
      <c r="E675" s="92"/>
      <c r="F675" s="92"/>
      <c r="G675" s="92"/>
      <c r="H675" s="92"/>
      <c r="I675" s="92"/>
      <c r="J675" s="92"/>
      <c r="K675" s="92"/>
      <c r="L675" s="92"/>
      <c r="M675" s="92"/>
      <c r="N675" s="92"/>
      <c r="O675" s="92"/>
      <c r="P675" s="92"/>
      <c r="Q675" s="92"/>
      <c r="R675" s="92"/>
      <c r="S675" s="92"/>
      <c r="T675" s="92"/>
      <c r="U675" s="92"/>
      <c r="V675" s="92"/>
      <c r="W675" s="92"/>
    </row>
    <row r="676" spans="1:23" ht="27.9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row>
    <row r="677" spans="1:23" ht="27.95" customHeight="1">
      <c r="A677" s="92"/>
      <c r="B677" s="92"/>
      <c r="C677" s="92"/>
      <c r="D677" s="92"/>
      <c r="E677" s="92"/>
      <c r="F677" s="92"/>
      <c r="G677" s="92"/>
      <c r="H677" s="92"/>
      <c r="I677" s="92"/>
      <c r="J677" s="92"/>
      <c r="K677" s="92"/>
      <c r="L677" s="92"/>
      <c r="M677" s="92"/>
      <c r="N677" s="92"/>
      <c r="O677" s="92"/>
      <c r="P677" s="92"/>
      <c r="Q677" s="92"/>
      <c r="R677" s="92"/>
      <c r="S677" s="92"/>
      <c r="T677" s="92"/>
      <c r="U677" s="92"/>
      <c r="V677" s="92"/>
      <c r="W677" s="92"/>
    </row>
    <row r="678" spans="1:23" ht="27.9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row>
    <row r="679" spans="1:23" ht="27.95" customHeight="1">
      <c r="A679" s="92"/>
      <c r="B679" s="92"/>
      <c r="C679" s="92"/>
      <c r="D679" s="92"/>
      <c r="E679" s="92"/>
      <c r="F679" s="92"/>
      <c r="G679" s="92"/>
      <c r="H679" s="92"/>
      <c r="I679" s="92"/>
      <c r="J679" s="92"/>
      <c r="K679" s="92"/>
      <c r="L679" s="92"/>
      <c r="M679" s="92"/>
      <c r="N679" s="92"/>
      <c r="O679" s="92"/>
      <c r="P679" s="92"/>
      <c r="Q679" s="92"/>
      <c r="R679" s="92"/>
      <c r="S679" s="92"/>
      <c r="T679" s="92"/>
      <c r="U679" s="92"/>
      <c r="V679" s="92"/>
      <c r="W679" s="92"/>
    </row>
    <row r="680" spans="1:23" ht="27.9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row>
    <row r="681" spans="1:23" ht="27.95" customHeight="1">
      <c r="A681" s="92"/>
      <c r="B681" s="92"/>
      <c r="C681" s="92"/>
      <c r="D681" s="92"/>
      <c r="E681" s="92"/>
      <c r="F681" s="92"/>
      <c r="G681" s="92"/>
      <c r="H681" s="92"/>
      <c r="I681" s="92"/>
      <c r="J681" s="92"/>
      <c r="K681" s="92"/>
      <c r="L681" s="92"/>
      <c r="M681" s="92"/>
      <c r="N681" s="92"/>
      <c r="O681" s="92"/>
      <c r="P681" s="92"/>
      <c r="Q681" s="92"/>
      <c r="R681" s="92"/>
      <c r="S681" s="92"/>
      <c r="T681" s="92"/>
      <c r="U681" s="92"/>
      <c r="V681" s="92"/>
      <c r="W681" s="92"/>
    </row>
    <row r="682" spans="1:23" ht="27.9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row>
    <row r="683" spans="1:23" ht="27.95" customHeight="1">
      <c r="A683" s="92"/>
      <c r="B683" s="92"/>
      <c r="C683" s="92"/>
      <c r="D683" s="92"/>
      <c r="E683" s="92"/>
      <c r="F683" s="92"/>
      <c r="G683" s="92"/>
      <c r="H683" s="92"/>
      <c r="I683" s="92"/>
      <c r="J683" s="92"/>
      <c r="K683" s="92"/>
      <c r="L683" s="92"/>
      <c r="M683" s="92"/>
      <c r="N683" s="92"/>
      <c r="O683" s="92"/>
      <c r="P683" s="92"/>
      <c r="Q683" s="92"/>
      <c r="R683" s="92"/>
      <c r="S683" s="92"/>
      <c r="T683" s="92"/>
      <c r="U683" s="92"/>
      <c r="V683" s="92"/>
      <c r="W683" s="92"/>
    </row>
    <row r="684" spans="1:23" ht="27.9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row>
    <row r="685" spans="1:23" ht="27.95" customHeight="1">
      <c r="A685" s="92"/>
      <c r="B685" s="92"/>
      <c r="C685" s="92"/>
      <c r="D685" s="92"/>
      <c r="E685" s="92"/>
      <c r="F685" s="92"/>
      <c r="G685" s="92"/>
      <c r="H685" s="92"/>
      <c r="I685" s="92"/>
      <c r="J685" s="92"/>
      <c r="K685" s="92"/>
      <c r="L685" s="92"/>
      <c r="M685" s="92"/>
      <c r="N685" s="92"/>
      <c r="O685" s="92"/>
      <c r="P685" s="92"/>
      <c r="Q685" s="92"/>
      <c r="R685" s="92"/>
      <c r="S685" s="92"/>
      <c r="T685" s="92"/>
      <c r="U685" s="92"/>
      <c r="V685" s="92"/>
      <c r="W685" s="92"/>
    </row>
    <row r="686" spans="1:23" ht="27.9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row>
    <row r="687" spans="1:23" ht="27.95" customHeight="1">
      <c r="A687" s="92"/>
      <c r="B687" s="92"/>
      <c r="C687" s="92"/>
      <c r="D687" s="92"/>
      <c r="E687" s="92"/>
      <c r="F687" s="92"/>
      <c r="G687" s="92"/>
      <c r="H687" s="92"/>
      <c r="I687" s="92"/>
      <c r="J687" s="92"/>
      <c r="K687" s="92"/>
      <c r="L687" s="92"/>
      <c r="M687" s="92"/>
      <c r="N687" s="92"/>
      <c r="O687" s="92"/>
      <c r="P687" s="92"/>
      <c r="Q687" s="92"/>
      <c r="R687" s="92"/>
      <c r="S687" s="92"/>
      <c r="T687" s="92"/>
      <c r="U687" s="92"/>
      <c r="V687" s="92"/>
      <c r="W687" s="92"/>
    </row>
    <row r="688" spans="1:23" ht="27.9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row>
    <row r="689" spans="1:23" ht="27.95" customHeight="1">
      <c r="A689" s="92"/>
      <c r="B689" s="92"/>
      <c r="C689" s="92"/>
      <c r="D689" s="92"/>
      <c r="E689" s="92"/>
      <c r="F689" s="92"/>
      <c r="G689" s="92"/>
      <c r="H689" s="92"/>
      <c r="I689" s="92"/>
      <c r="J689" s="92"/>
      <c r="K689" s="92"/>
      <c r="L689" s="92"/>
      <c r="M689" s="92"/>
      <c r="N689" s="92"/>
      <c r="O689" s="92"/>
      <c r="P689" s="92"/>
      <c r="Q689" s="92"/>
      <c r="R689" s="92"/>
      <c r="S689" s="92"/>
      <c r="T689" s="92"/>
      <c r="U689" s="92"/>
      <c r="V689" s="92"/>
      <c r="W689" s="92"/>
    </row>
    <row r="690" spans="1:23" ht="27.9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row>
    <row r="691" spans="1:23" ht="27.95" customHeight="1">
      <c r="A691" s="92"/>
      <c r="B691" s="92"/>
      <c r="C691" s="92"/>
      <c r="D691" s="92"/>
      <c r="E691" s="92"/>
      <c r="F691" s="92"/>
      <c r="G691" s="92"/>
      <c r="H691" s="92"/>
      <c r="I691" s="92"/>
      <c r="J691" s="92"/>
      <c r="K691" s="92"/>
      <c r="L691" s="92"/>
      <c r="M691" s="92"/>
      <c r="N691" s="92"/>
      <c r="O691" s="92"/>
      <c r="P691" s="92"/>
      <c r="Q691" s="92"/>
      <c r="R691" s="92"/>
      <c r="S691" s="92"/>
      <c r="T691" s="92"/>
      <c r="U691" s="92"/>
      <c r="V691" s="92"/>
      <c r="W691" s="92"/>
    </row>
    <row r="692" spans="1:23" ht="27.9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row>
    <row r="693" spans="1:23" ht="27.95" customHeight="1">
      <c r="A693" s="92"/>
      <c r="B693" s="92"/>
      <c r="C693" s="92"/>
      <c r="D693" s="92"/>
      <c r="E693" s="92"/>
      <c r="F693" s="92"/>
      <c r="G693" s="92"/>
      <c r="H693" s="92"/>
      <c r="I693" s="92"/>
      <c r="J693" s="92"/>
      <c r="K693" s="92"/>
      <c r="L693" s="92"/>
      <c r="M693" s="92"/>
      <c r="N693" s="92"/>
      <c r="O693" s="92"/>
      <c r="P693" s="92"/>
      <c r="Q693" s="92"/>
      <c r="R693" s="92"/>
      <c r="S693" s="92"/>
      <c r="T693" s="92"/>
      <c r="U693" s="92"/>
      <c r="V693" s="92"/>
      <c r="W693" s="92"/>
    </row>
    <row r="694" spans="1:23" ht="27.9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row>
    <row r="695" spans="1:23" ht="27.95" customHeight="1">
      <c r="A695" s="92"/>
      <c r="B695" s="92"/>
      <c r="C695" s="92"/>
      <c r="D695" s="92"/>
      <c r="E695" s="92"/>
      <c r="F695" s="92"/>
      <c r="G695" s="92"/>
      <c r="H695" s="92"/>
      <c r="I695" s="92"/>
      <c r="J695" s="92"/>
      <c r="K695" s="92"/>
      <c r="L695" s="92"/>
      <c r="M695" s="92"/>
      <c r="N695" s="92"/>
      <c r="O695" s="92"/>
      <c r="P695" s="92"/>
      <c r="Q695" s="92"/>
      <c r="R695" s="92"/>
      <c r="S695" s="92"/>
      <c r="T695" s="92"/>
      <c r="U695" s="92"/>
      <c r="V695" s="92"/>
      <c r="W695" s="92"/>
    </row>
    <row r="696" spans="1:23" ht="27.9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row>
    <row r="697" spans="1:23" ht="27.95" customHeight="1">
      <c r="A697" s="92"/>
      <c r="B697" s="92"/>
      <c r="C697" s="92"/>
      <c r="D697" s="92"/>
      <c r="E697" s="92"/>
      <c r="F697" s="92"/>
      <c r="G697" s="92"/>
      <c r="H697" s="92"/>
      <c r="I697" s="92"/>
      <c r="J697" s="92"/>
      <c r="K697" s="92"/>
      <c r="L697" s="92"/>
      <c r="M697" s="92"/>
      <c r="N697" s="92"/>
      <c r="O697" s="92"/>
      <c r="P697" s="92"/>
      <c r="Q697" s="92"/>
      <c r="R697" s="92"/>
      <c r="S697" s="92"/>
      <c r="T697" s="92"/>
      <c r="U697" s="92"/>
      <c r="V697" s="92"/>
      <c r="W697" s="92"/>
    </row>
    <row r="698" spans="1:23" ht="27.9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row>
    <row r="699" spans="1:23" ht="27.95" customHeight="1">
      <c r="A699" s="92"/>
      <c r="B699" s="92"/>
      <c r="C699" s="92"/>
      <c r="D699" s="92"/>
      <c r="E699" s="92"/>
      <c r="F699" s="92"/>
      <c r="G699" s="92"/>
      <c r="H699" s="92"/>
      <c r="I699" s="92"/>
      <c r="J699" s="92"/>
      <c r="K699" s="92"/>
      <c r="L699" s="92"/>
      <c r="M699" s="92"/>
      <c r="N699" s="92"/>
      <c r="O699" s="92"/>
      <c r="P699" s="92"/>
      <c r="Q699" s="92"/>
      <c r="R699" s="92"/>
      <c r="S699" s="92"/>
      <c r="T699" s="92"/>
      <c r="U699" s="92"/>
      <c r="V699" s="92"/>
      <c r="W699" s="92"/>
    </row>
    <row r="700" spans="1:23" ht="27.9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row>
    <row r="701" spans="1:23" ht="27.95" customHeight="1">
      <c r="A701" s="92"/>
      <c r="B701" s="92"/>
      <c r="C701" s="92"/>
      <c r="D701" s="92"/>
      <c r="E701" s="92"/>
      <c r="F701" s="92"/>
      <c r="G701" s="92"/>
      <c r="H701" s="92"/>
      <c r="I701" s="92"/>
      <c r="J701" s="92"/>
      <c r="K701" s="92"/>
      <c r="L701" s="92"/>
      <c r="M701" s="92"/>
      <c r="N701" s="92"/>
      <c r="O701" s="92"/>
      <c r="P701" s="92"/>
      <c r="Q701" s="92"/>
      <c r="R701" s="92"/>
      <c r="S701" s="92"/>
      <c r="T701" s="92"/>
      <c r="U701" s="92"/>
      <c r="V701" s="92"/>
      <c r="W701" s="92"/>
    </row>
    <row r="702" spans="1:23" ht="27.9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row>
    <row r="703" spans="1:23" ht="27.95" customHeight="1">
      <c r="A703" s="92"/>
      <c r="B703" s="92"/>
      <c r="C703" s="92"/>
      <c r="D703" s="92"/>
      <c r="E703" s="92"/>
      <c r="F703" s="92"/>
      <c r="G703" s="92"/>
      <c r="H703" s="92"/>
      <c r="I703" s="92"/>
      <c r="J703" s="92"/>
      <c r="K703" s="92"/>
      <c r="L703" s="92"/>
      <c r="M703" s="92"/>
      <c r="N703" s="92"/>
      <c r="O703" s="92"/>
      <c r="P703" s="92"/>
      <c r="Q703" s="92"/>
      <c r="R703" s="92"/>
      <c r="S703" s="92"/>
      <c r="T703" s="92"/>
      <c r="U703" s="92"/>
      <c r="V703" s="92"/>
      <c r="W703" s="92"/>
    </row>
    <row r="704" spans="1:23" ht="27.9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row>
    <row r="705" spans="1:23" ht="27.95" customHeight="1">
      <c r="A705" s="92"/>
      <c r="B705" s="92"/>
      <c r="C705" s="92"/>
      <c r="D705" s="92"/>
      <c r="E705" s="92"/>
      <c r="F705" s="92"/>
      <c r="G705" s="92"/>
      <c r="H705" s="92"/>
      <c r="I705" s="92"/>
      <c r="J705" s="92"/>
      <c r="K705" s="92"/>
      <c r="L705" s="92"/>
      <c r="M705" s="92"/>
      <c r="N705" s="92"/>
      <c r="O705" s="92"/>
      <c r="P705" s="92"/>
      <c r="Q705" s="92"/>
      <c r="R705" s="92"/>
      <c r="S705" s="92"/>
      <c r="T705" s="92"/>
      <c r="U705" s="92"/>
      <c r="V705" s="92"/>
      <c r="W705" s="92"/>
    </row>
    <row r="706" spans="1:23" ht="27.9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row>
    <row r="707" spans="1:23" ht="27.95" customHeight="1">
      <c r="A707" s="92"/>
      <c r="B707" s="92"/>
      <c r="C707" s="92"/>
      <c r="D707" s="92"/>
      <c r="E707" s="92"/>
      <c r="F707" s="92"/>
      <c r="G707" s="92"/>
      <c r="H707" s="92"/>
      <c r="I707" s="92"/>
      <c r="J707" s="92"/>
      <c r="K707" s="92"/>
      <c r="L707" s="92"/>
      <c r="M707" s="92"/>
      <c r="N707" s="92"/>
      <c r="O707" s="92"/>
      <c r="P707" s="92"/>
      <c r="Q707" s="92"/>
      <c r="R707" s="92"/>
      <c r="S707" s="92"/>
      <c r="T707" s="92"/>
      <c r="U707" s="92"/>
      <c r="V707" s="92"/>
      <c r="W707" s="92"/>
    </row>
    <row r="708" spans="1:23" ht="27.9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row>
    <row r="709" spans="1:23" ht="27.95" customHeight="1">
      <c r="A709" s="92"/>
      <c r="B709" s="92"/>
      <c r="C709" s="92"/>
      <c r="D709" s="92"/>
      <c r="E709" s="92"/>
      <c r="F709" s="92"/>
      <c r="G709" s="92"/>
      <c r="H709" s="92"/>
      <c r="I709" s="92"/>
      <c r="J709" s="92"/>
      <c r="K709" s="92"/>
      <c r="L709" s="92"/>
      <c r="M709" s="92"/>
      <c r="N709" s="92"/>
      <c r="O709" s="92"/>
      <c r="P709" s="92"/>
      <c r="Q709" s="92"/>
      <c r="R709" s="92"/>
      <c r="S709" s="92"/>
      <c r="T709" s="92"/>
      <c r="U709" s="92"/>
      <c r="V709" s="92"/>
      <c r="W709" s="92"/>
    </row>
    <row r="710" spans="1:23" ht="27.9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row>
    <row r="711" spans="1:23" ht="27.95" customHeight="1">
      <c r="A711" s="92"/>
      <c r="B711" s="92"/>
      <c r="C711" s="92"/>
      <c r="D711" s="92"/>
      <c r="E711" s="92"/>
      <c r="F711" s="92"/>
      <c r="G711" s="92"/>
      <c r="H711" s="92"/>
      <c r="I711" s="92"/>
      <c r="J711" s="92"/>
      <c r="K711" s="92"/>
      <c r="L711" s="92"/>
      <c r="M711" s="92"/>
      <c r="N711" s="92"/>
      <c r="O711" s="92"/>
      <c r="P711" s="92"/>
      <c r="Q711" s="92"/>
      <c r="R711" s="92"/>
      <c r="S711" s="92"/>
      <c r="T711" s="92"/>
      <c r="U711" s="92"/>
      <c r="V711" s="92"/>
      <c r="W711" s="92"/>
    </row>
    <row r="712" spans="1:23" ht="27.9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row>
    <row r="713" spans="1:23" ht="27.95" customHeight="1">
      <c r="A713" s="92"/>
      <c r="B713" s="92"/>
      <c r="C713" s="92"/>
      <c r="D713" s="92"/>
      <c r="E713" s="92"/>
      <c r="F713" s="92"/>
      <c r="G713" s="92"/>
      <c r="H713" s="92"/>
      <c r="I713" s="92"/>
      <c r="J713" s="92"/>
      <c r="K713" s="92"/>
      <c r="L713" s="92"/>
      <c r="M713" s="92"/>
      <c r="N713" s="92"/>
      <c r="O713" s="92"/>
      <c r="P713" s="92"/>
      <c r="Q713" s="92"/>
      <c r="R713" s="92"/>
      <c r="S713" s="92"/>
      <c r="T713" s="92"/>
      <c r="U713" s="92"/>
      <c r="V713" s="92"/>
      <c r="W713" s="92"/>
    </row>
    <row r="714" spans="1:23" ht="27.9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row>
    <row r="715" spans="1:23" ht="27.95" customHeight="1">
      <c r="A715" s="92"/>
      <c r="B715" s="92"/>
      <c r="C715" s="92"/>
      <c r="D715" s="92"/>
      <c r="E715" s="92"/>
      <c r="F715" s="92"/>
      <c r="G715" s="92"/>
      <c r="H715" s="92"/>
      <c r="I715" s="92"/>
      <c r="J715" s="92"/>
      <c r="K715" s="92"/>
      <c r="L715" s="92"/>
      <c r="M715" s="92"/>
      <c r="N715" s="92"/>
      <c r="O715" s="92"/>
      <c r="P715" s="92"/>
      <c r="Q715" s="92"/>
      <c r="R715" s="92"/>
      <c r="S715" s="92"/>
      <c r="T715" s="92"/>
      <c r="U715" s="92"/>
      <c r="V715" s="92"/>
      <c r="W715" s="92"/>
    </row>
    <row r="716" spans="1:23" ht="27.9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row>
    <row r="717" spans="1:23" ht="27.95" customHeight="1">
      <c r="A717" s="92"/>
      <c r="B717" s="92"/>
      <c r="C717" s="92"/>
      <c r="D717" s="92"/>
      <c r="E717" s="92"/>
      <c r="F717" s="92"/>
      <c r="G717" s="92"/>
      <c r="H717" s="92"/>
      <c r="I717" s="92"/>
      <c r="J717" s="92"/>
      <c r="K717" s="92"/>
      <c r="L717" s="92"/>
      <c r="M717" s="92"/>
      <c r="N717" s="92"/>
      <c r="O717" s="92"/>
      <c r="P717" s="92"/>
      <c r="Q717" s="92"/>
      <c r="R717" s="92"/>
      <c r="S717" s="92"/>
      <c r="T717" s="92"/>
      <c r="U717" s="92"/>
      <c r="V717" s="92"/>
      <c r="W717" s="92"/>
    </row>
    <row r="718" spans="1:23" ht="27.9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row>
    <row r="719" spans="1:23" ht="27.95" customHeight="1">
      <c r="A719" s="92"/>
      <c r="B719" s="92"/>
      <c r="C719" s="92"/>
      <c r="D719" s="92"/>
      <c r="E719" s="92"/>
      <c r="F719" s="92"/>
      <c r="G719" s="92"/>
      <c r="H719" s="92"/>
      <c r="I719" s="92"/>
      <c r="J719" s="92"/>
      <c r="K719" s="92"/>
      <c r="L719" s="92"/>
      <c r="M719" s="92"/>
      <c r="N719" s="92"/>
      <c r="O719" s="92"/>
      <c r="P719" s="92"/>
      <c r="Q719" s="92"/>
      <c r="R719" s="92"/>
      <c r="S719" s="92"/>
      <c r="T719" s="92"/>
      <c r="U719" s="92"/>
      <c r="V719" s="92"/>
      <c r="W719" s="92"/>
    </row>
    <row r="720" spans="1:23" ht="27.9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row>
    <row r="721" spans="1:23" ht="27.95" customHeight="1">
      <c r="A721" s="92"/>
      <c r="B721" s="92"/>
      <c r="C721" s="92"/>
      <c r="D721" s="92"/>
      <c r="E721" s="92"/>
      <c r="F721" s="92"/>
      <c r="G721" s="92"/>
      <c r="H721" s="92"/>
      <c r="I721" s="92"/>
      <c r="J721" s="92"/>
      <c r="K721" s="92"/>
      <c r="L721" s="92"/>
      <c r="M721" s="92"/>
      <c r="N721" s="92"/>
      <c r="O721" s="92"/>
      <c r="P721" s="92"/>
      <c r="Q721" s="92"/>
      <c r="R721" s="92"/>
      <c r="S721" s="92"/>
      <c r="T721" s="92"/>
      <c r="U721" s="92"/>
      <c r="V721" s="92"/>
      <c r="W721" s="92"/>
    </row>
    <row r="722" spans="1:23" ht="27.9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row>
    <row r="723" spans="1:23" ht="27.95" customHeight="1">
      <c r="A723" s="92"/>
      <c r="B723" s="92"/>
      <c r="C723" s="92"/>
      <c r="D723" s="92"/>
      <c r="E723" s="92"/>
      <c r="F723" s="92"/>
      <c r="G723" s="92"/>
      <c r="H723" s="92"/>
      <c r="I723" s="92"/>
      <c r="J723" s="92"/>
      <c r="K723" s="92"/>
      <c r="L723" s="92"/>
      <c r="M723" s="92"/>
      <c r="N723" s="92"/>
      <c r="O723" s="92"/>
      <c r="P723" s="92"/>
      <c r="Q723" s="92"/>
      <c r="R723" s="92"/>
      <c r="S723" s="92"/>
      <c r="T723" s="92"/>
      <c r="U723" s="92"/>
      <c r="V723" s="92"/>
      <c r="W723" s="92"/>
    </row>
    <row r="724" spans="1:23" ht="27.9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row>
    <row r="725" spans="1:23" ht="27.95" customHeight="1">
      <c r="A725" s="92"/>
      <c r="B725" s="92"/>
      <c r="C725" s="92"/>
      <c r="D725" s="92"/>
      <c r="E725" s="92"/>
      <c r="F725" s="92"/>
      <c r="G725" s="92"/>
      <c r="H725" s="92"/>
      <c r="I725" s="92"/>
      <c r="J725" s="92"/>
      <c r="K725" s="92"/>
      <c r="L725" s="92"/>
      <c r="M725" s="92"/>
      <c r="N725" s="92"/>
      <c r="O725" s="92"/>
      <c r="P725" s="92"/>
      <c r="Q725" s="92"/>
      <c r="R725" s="92"/>
      <c r="S725" s="92"/>
      <c r="T725" s="92"/>
      <c r="U725" s="92"/>
      <c r="V725" s="92"/>
      <c r="W725" s="92"/>
    </row>
    <row r="726" spans="1:23" ht="27.9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row>
    <row r="727" spans="1:23" ht="27.95" customHeight="1">
      <c r="A727" s="92"/>
      <c r="B727" s="92"/>
      <c r="C727" s="92"/>
      <c r="D727" s="92"/>
      <c r="E727" s="92"/>
      <c r="F727" s="92"/>
      <c r="G727" s="92"/>
      <c r="H727" s="92"/>
      <c r="I727" s="92"/>
      <c r="J727" s="92"/>
      <c r="K727" s="92"/>
      <c r="L727" s="92"/>
      <c r="M727" s="92"/>
      <c r="N727" s="92"/>
      <c r="O727" s="92"/>
      <c r="P727" s="92"/>
      <c r="Q727" s="92"/>
      <c r="R727" s="92"/>
      <c r="S727" s="92"/>
      <c r="T727" s="92"/>
      <c r="U727" s="92"/>
      <c r="V727" s="92"/>
      <c r="W727" s="92"/>
    </row>
    <row r="728" spans="1:23" ht="27.9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row>
    <row r="729" spans="1:23" ht="27.95" customHeight="1">
      <c r="A729" s="92"/>
      <c r="B729" s="92"/>
      <c r="C729" s="92"/>
      <c r="D729" s="92"/>
      <c r="E729" s="92"/>
      <c r="F729" s="92"/>
      <c r="G729" s="92"/>
      <c r="H729" s="92"/>
      <c r="I729" s="92"/>
      <c r="J729" s="92"/>
      <c r="K729" s="92"/>
      <c r="L729" s="92"/>
      <c r="M729" s="92"/>
      <c r="N729" s="92"/>
      <c r="O729" s="92"/>
      <c r="P729" s="92"/>
      <c r="Q729" s="92"/>
      <c r="R729" s="92"/>
      <c r="S729" s="92"/>
      <c r="T729" s="92"/>
      <c r="U729" s="92"/>
      <c r="V729" s="92"/>
      <c r="W729" s="92"/>
    </row>
    <row r="730" spans="1:23" ht="27.9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row>
    <row r="731" spans="1:23" ht="27.95" customHeight="1">
      <c r="A731" s="92"/>
      <c r="B731" s="92"/>
      <c r="C731" s="92"/>
      <c r="D731" s="92"/>
      <c r="E731" s="92"/>
      <c r="F731" s="92"/>
      <c r="G731" s="92"/>
      <c r="H731" s="92"/>
      <c r="I731" s="92"/>
      <c r="J731" s="92"/>
      <c r="K731" s="92"/>
      <c r="L731" s="92"/>
      <c r="M731" s="92"/>
      <c r="N731" s="92"/>
      <c r="O731" s="92"/>
      <c r="P731" s="92"/>
      <c r="Q731" s="92"/>
      <c r="R731" s="92"/>
      <c r="S731" s="92"/>
      <c r="T731" s="92"/>
      <c r="U731" s="92"/>
      <c r="V731" s="92"/>
      <c r="W731" s="92"/>
    </row>
    <row r="732" spans="1:23" ht="27.9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row>
    <row r="733" spans="1:23" ht="27.95" customHeight="1">
      <c r="A733" s="92"/>
      <c r="B733" s="92"/>
      <c r="C733" s="92"/>
      <c r="D733" s="92"/>
      <c r="E733" s="92"/>
      <c r="F733" s="92"/>
      <c r="G733" s="92"/>
      <c r="H733" s="92"/>
      <c r="I733" s="92"/>
      <c r="J733" s="92"/>
      <c r="K733" s="92"/>
      <c r="L733" s="92"/>
      <c r="M733" s="92"/>
      <c r="N733" s="92"/>
      <c r="O733" s="92"/>
      <c r="P733" s="92"/>
      <c r="Q733" s="92"/>
      <c r="R733" s="92"/>
      <c r="S733" s="92"/>
      <c r="T733" s="92"/>
      <c r="U733" s="92"/>
      <c r="V733" s="92"/>
      <c r="W733" s="92"/>
    </row>
    <row r="734" spans="1:23" ht="27.9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row>
    <row r="735" spans="1:23" ht="27.95" customHeight="1">
      <c r="A735" s="92"/>
      <c r="B735" s="92"/>
      <c r="C735" s="92"/>
      <c r="D735" s="92"/>
      <c r="E735" s="92"/>
      <c r="F735" s="92"/>
      <c r="G735" s="92"/>
      <c r="H735" s="92"/>
      <c r="I735" s="92"/>
      <c r="J735" s="92"/>
      <c r="K735" s="92"/>
      <c r="L735" s="92"/>
      <c r="M735" s="92"/>
      <c r="N735" s="92"/>
      <c r="O735" s="92"/>
      <c r="P735" s="92"/>
      <c r="Q735" s="92"/>
      <c r="R735" s="92"/>
      <c r="S735" s="92"/>
      <c r="T735" s="92"/>
      <c r="U735" s="92"/>
      <c r="V735" s="92"/>
      <c r="W735" s="92"/>
    </row>
    <row r="736" spans="1:23" ht="27.9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row>
    <row r="737" spans="1:23" ht="27.95" customHeight="1">
      <c r="A737" s="92"/>
      <c r="B737" s="92"/>
      <c r="C737" s="92"/>
      <c r="D737" s="92"/>
      <c r="E737" s="92"/>
      <c r="F737" s="92"/>
      <c r="G737" s="92"/>
      <c r="H737" s="92"/>
      <c r="I737" s="92"/>
      <c r="J737" s="92"/>
      <c r="K737" s="92"/>
      <c r="L737" s="92"/>
      <c r="M737" s="92"/>
      <c r="N737" s="92"/>
      <c r="O737" s="92"/>
      <c r="P737" s="92"/>
      <c r="Q737" s="92"/>
      <c r="R737" s="92"/>
      <c r="S737" s="92"/>
      <c r="T737" s="92"/>
      <c r="U737" s="92"/>
      <c r="V737" s="92"/>
      <c r="W737" s="92"/>
    </row>
    <row r="738" spans="1:23" ht="27.9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row>
    <row r="739" spans="1:23" ht="27.95" customHeight="1">
      <c r="A739" s="92"/>
      <c r="B739" s="92"/>
      <c r="C739" s="92"/>
      <c r="D739" s="92"/>
      <c r="E739" s="92"/>
      <c r="F739" s="92"/>
      <c r="G739" s="92"/>
      <c r="H739" s="92"/>
      <c r="I739" s="92"/>
      <c r="J739" s="92"/>
      <c r="K739" s="92"/>
      <c r="L739" s="92"/>
      <c r="M739" s="92"/>
      <c r="N739" s="92"/>
      <c r="O739" s="92"/>
      <c r="P739" s="92"/>
      <c r="Q739" s="92"/>
      <c r="R739" s="92"/>
      <c r="S739" s="92"/>
      <c r="T739" s="92"/>
      <c r="U739" s="92"/>
      <c r="V739" s="92"/>
      <c r="W739" s="92"/>
    </row>
    <row r="740" spans="1:23" ht="27.9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row>
    <row r="741" spans="1:23" ht="27.95" customHeight="1">
      <c r="A741" s="92"/>
      <c r="B741" s="92"/>
      <c r="C741" s="92"/>
      <c r="D741" s="92"/>
      <c r="E741" s="92"/>
      <c r="F741" s="92"/>
      <c r="G741" s="92"/>
      <c r="H741" s="92"/>
      <c r="I741" s="92"/>
      <c r="J741" s="92"/>
      <c r="K741" s="92"/>
      <c r="L741" s="92"/>
      <c r="M741" s="92"/>
      <c r="N741" s="92"/>
      <c r="O741" s="92"/>
      <c r="P741" s="92"/>
      <c r="Q741" s="92"/>
      <c r="R741" s="92"/>
      <c r="S741" s="92"/>
      <c r="T741" s="92"/>
      <c r="U741" s="92"/>
      <c r="V741" s="92"/>
      <c r="W741" s="92"/>
    </row>
    <row r="742" spans="1:23" ht="27.9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row>
    <row r="743" spans="1:23" ht="27.95" customHeight="1">
      <c r="A743" s="92"/>
      <c r="B743" s="92"/>
      <c r="C743" s="92"/>
      <c r="D743" s="92"/>
      <c r="E743" s="92"/>
      <c r="F743" s="92"/>
      <c r="G743" s="92"/>
      <c r="H743" s="92"/>
      <c r="I743" s="92"/>
      <c r="J743" s="92"/>
      <c r="K743" s="92"/>
      <c r="L743" s="92"/>
      <c r="M743" s="92"/>
      <c r="N743" s="92"/>
      <c r="O743" s="92"/>
      <c r="P743" s="92"/>
      <c r="Q743" s="92"/>
      <c r="R743" s="92"/>
      <c r="S743" s="92"/>
      <c r="T743" s="92"/>
      <c r="U743" s="92"/>
      <c r="V743" s="92"/>
      <c r="W743" s="92"/>
    </row>
    <row r="744" spans="1:23" ht="27.9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row>
    <row r="745" spans="1:23" ht="27.95" customHeight="1">
      <c r="A745" s="92"/>
      <c r="B745" s="92"/>
      <c r="C745" s="92"/>
      <c r="D745" s="92"/>
      <c r="E745" s="92"/>
      <c r="F745" s="92"/>
      <c r="G745" s="92"/>
      <c r="H745" s="92"/>
      <c r="I745" s="92"/>
      <c r="J745" s="92"/>
      <c r="K745" s="92"/>
      <c r="L745" s="92"/>
      <c r="M745" s="92"/>
      <c r="N745" s="92"/>
      <c r="O745" s="92"/>
      <c r="P745" s="92"/>
      <c r="Q745" s="92"/>
      <c r="R745" s="92"/>
      <c r="S745" s="92"/>
      <c r="T745" s="92"/>
      <c r="U745" s="92"/>
      <c r="V745" s="92"/>
      <c r="W745" s="92"/>
    </row>
    <row r="746" spans="1:23" ht="27.9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row>
    <row r="747" spans="1:23" ht="27.95" customHeight="1">
      <c r="A747" s="92"/>
      <c r="B747" s="92"/>
      <c r="C747" s="92"/>
      <c r="D747" s="92"/>
      <c r="E747" s="92"/>
      <c r="F747" s="92"/>
      <c r="G747" s="92"/>
      <c r="H747" s="92"/>
      <c r="I747" s="92"/>
      <c r="J747" s="92"/>
      <c r="K747" s="92"/>
      <c r="L747" s="92"/>
      <c r="M747" s="92"/>
      <c r="N747" s="92"/>
      <c r="O747" s="92"/>
      <c r="P747" s="92"/>
      <c r="Q747" s="92"/>
      <c r="R747" s="92"/>
      <c r="S747" s="92"/>
      <c r="T747" s="92"/>
      <c r="U747" s="92"/>
      <c r="V747" s="92"/>
      <c r="W747" s="92"/>
    </row>
    <row r="748" spans="1:23" ht="27.9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row>
    <row r="749" spans="1:23" ht="27.95" customHeight="1">
      <c r="A749" s="92"/>
      <c r="B749" s="92"/>
      <c r="C749" s="92"/>
      <c r="D749" s="92"/>
      <c r="E749" s="92"/>
      <c r="F749" s="92"/>
      <c r="G749" s="92"/>
      <c r="H749" s="92"/>
      <c r="I749" s="92"/>
      <c r="J749" s="92"/>
      <c r="K749" s="92"/>
      <c r="L749" s="92"/>
      <c r="M749" s="92"/>
      <c r="N749" s="92"/>
      <c r="O749" s="92"/>
      <c r="P749" s="92"/>
      <c r="Q749" s="92"/>
      <c r="R749" s="92"/>
      <c r="S749" s="92"/>
      <c r="T749" s="92"/>
      <c r="U749" s="92"/>
      <c r="V749" s="92"/>
      <c r="W749" s="92"/>
    </row>
    <row r="750" spans="1:23" ht="27.9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row>
    <row r="751" spans="1:23" ht="27.95" customHeight="1">
      <c r="A751" s="92"/>
      <c r="B751" s="92"/>
      <c r="C751" s="92"/>
      <c r="D751" s="92"/>
      <c r="E751" s="92"/>
      <c r="F751" s="92"/>
      <c r="G751" s="92"/>
      <c r="H751" s="92"/>
      <c r="I751" s="92"/>
      <c r="J751" s="92"/>
      <c r="K751" s="92"/>
      <c r="L751" s="92"/>
      <c r="M751" s="92"/>
      <c r="N751" s="92"/>
      <c r="O751" s="92"/>
      <c r="P751" s="92"/>
      <c r="Q751" s="92"/>
      <c r="R751" s="92"/>
      <c r="S751" s="92"/>
      <c r="T751" s="92"/>
      <c r="U751" s="92"/>
      <c r="V751" s="92"/>
      <c r="W751" s="92"/>
    </row>
    <row r="752" spans="1:23" ht="27.9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row>
    <row r="753" spans="1:23" ht="27.95" customHeight="1">
      <c r="A753" s="92"/>
      <c r="B753" s="92"/>
      <c r="C753" s="92"/>
      <c r="D753" s="92"/>
      <c r="E753" s="92"/>
      <c r="F753" s="92"/>
      <c r="G753" s="92"/>
      <c r="H753" s="92"/>
      <c r="I753" s="92"/>
      <c r="J753" s="92"/>
      <c r="K753" s="92"/>
      <c r="L753" s="92"/>
      <c r="M753" s="92"/>
      <c r="N753" s="92"/>
      <c r="O753" s="92"/>
      <c r="P753" s="92"/>
      <c r="Q753" s="92"/>
      <c r="R753" s="92"/>
      <c r="S753" s="92"/>
      <c r="T753" s="92"/>
      <c r="U753" s="92"/>
      <c r="V753" s="92"/>
      <c r="W753" s="92"/>
    </row>
    <row r="754" spans="1:23" ht="27.95" customHeight="1">
      <c r="A754" s="63"/>
      <c r="B754" s="63"/>
      <c r="C754" s="63"/>
      <c r="D754" s="63"/>
      <c r="E754" s="63"/>
      <c r="F754" s="63"/>
      <c r="G754" s="63"/>
      <c r="H754" s="63"/>
      <c r="I754" s="63"/>
      <c r="J754" s="63"/>
      <c r="K754" s="63"/>
      <c r="L754" s="63"/>
      <c r="M754" s="63"/>
      <c r="N754" s="63"/>
      <c r="O754" s="63"/>
      <c r="P754" s="63"/>
      <c r="Q754" s="63"/>
      <c r="R754" s="63"/>
      <c r="S754" s="63"/>
      <c r="T754" s="63"/>
      <c r="U754" s="63"/>
      <c r="V754" s="63"/>
      <c r="W754" s="63"/>
    </row>
    <row r="755" spans="1:23" ht="27.95" customHeight="1">
      <c r="A755" s="92"/>
      <c r="B755" s="92"/>
      <c r="C755" s="92"/>
      <c r="D755" s="92"/>
      <c r="E755" s="92"/>
      <c r="F755" s="92"/>
      <c r="G755" s="92"/>
      <c r="H755" s="92"/>
      <c r="I755" s="92"/>
      <c r="J755" s="92"/>
      <c r="K755" s="92"/>
      <c r="L755" s="92"/>
      <c r="M755" s="92"/>
      <c r="N755" s="92"/>
      <c r="O755" s="92"/>
      <c r="P755" s="92"/>
      <c r="Q755" s="92"/>
      <c r="R755" s="92"/>
      <c r="S755" s="92"/>
      <c r="T755" s="92"/>
      <c r="U755" s="92"/>
      <c r="V755" s="92"/>
      <c r="W755" s="92"/>
    </row>
    <row r="756" spans="1:23" ht="27.95" customHeight="1">
      <c r="A756" s="63"/>
      <c r="B756" s="63"/>
      <c r="C756" s="63"/>
      <c r="D756" s="63"/>
      <c r="E756" s="63"/>
      <c r="F756" s="63"/>
      <c r="G756" s="63"/>
      <c r="H756" s="63"/>
      <c r="I756" s="63"/>
      <c r="J756" s="63"/>
      <c r="K756" s="63"/>
      <c r="L756" s="63"/>
      <c r="M756" s="63"/>
      <c r="N756" s="63"/>
      <c r="O756" s="63"/>
      <c r="P756" s="63"/>
      <c r="Q756" s="63"/>
      <c r="R756" s="63"/>
      <c r="S756" s="63"/>
      <c r="T756" s="63"/>
      <c r="U756" s="63"/>
      <c r="V756" s="63"/>
      <c r="W756" s="63"/>
    </row>
    <row r="757" spans="1:23" ht="27.95" customHeight="1">
      <c r="A757" s="92"/>
      <c r="B757" s="92"/>
      <c r="C757" s="92"/>
      <c r="D757" s="92"/>
      <c r="E757" s="92"/>
      <c r="F757" s="92"/>
      <c r="G757" s="92"/>
      <c r="H757" s="92"/>
      <c r="I757" s="92"/>
      <c r="J757" s="92"/>
      <c r="K757" s="92"/>
      <c r="L757" s="92"/>
      <c r="M757" s="92"/>
      <c r="N757" s="92"/>
      <c r="O757" s="92"/>
      <c r="P757" s="92"/>
      <c r="Q757" s="92"/>
      <c r="R757" s="92"/>
      <c r="S757" s="92"/>
      <c r="T757" s="92"/>
      <c r="U757" s="92"/>
      <c r="V757" s="92"/>
      <c r="W757" s="92"/>
    </row>
    <row r="758" spans="1:23" ht="27.95" customHeight="1">
      <c r="A758" s="63"/>
      <c r="B758" s="63"/>
      <c r="C758" s="63"/>
      <c r="D758" s="63"/>
      <c r="E758" s="63"/>
      <c r="F758" s="63"/>
      <c r="G758" s="63"/>
      <c r="H758" s="63"/>
      <c r="I758" s="63"/>
      <c r="J758" s="63"/>
      <c r="K758" s="63"/>
      <c r="L758" s="63"/>
      <c r="M758" s="63"/>
      <c r="N758" s="63"/>
      <c r="O758" s="63"/>
      <c r="P758" s="63"/>
      <c r="Q758" s="63"/>
      <c r="R758" s="63"/>
      <c r="S758" s="63"/>
      <c r="T758" s="63"/>
      <c r="U758" s="63"/>
      <c r="V758" s="63"/>
      <c r="W758" s="63"/>
    </row>
    <row r="759" spans="1:23" ht="27.95" customHeight="1">
      <c r="A759" s="92"/>
      <c r="B759" s="92"/>
      <c r="C759" s="92"/>
      <c r="D759" s="92"/>
      <c r="E759" s="92"/>
      <c r="F759" s="92"/>
      <c r="G759" s="92"/>
      <c r="H759" s="92"/>
      <c r="I759" s="92"/>
      <c r="J759" s="92"/>
      <c r="K759" s="92"/>
      <c r="L759" s="92"/>
      <c r="M759" s="92"/>
      <c r="N759" s="92"/>
      <c r="O759" s="92"/>
      <c r="P759" s="92"/>
      <c r="Q759" s="92"/>
      <c r="R759" s="92"/>
      <c r="S759" s="92"/>
      <c r="T759" s="92"/>
      <c r="U759" s="92"/>
      <c r="V759" s="92"/>
      <c r="W759" s="92"/>
    </row>
    <row r="760" spans="1:23" ht="27.95" customHeight="1">
      <c r="A760" s="63"/>
      <c r="B760" s="63"/>
      <c r="C760" s="63"/>
      <c r="D760" s="63"/>
      <c r="E760" s="63"/>
      <c r="F760" s="63"/>
      <c r="G760" s="63"/>
      <c r="H760" s="63"/>
      <c r="I760" s="63"/>
      <c r="J760" s="63"/>
      <c r="K760" s="63"/>
      <c r="L760" s="63"/>
      <c r="M760" s="63"/>
      <c r="N760" s="63"/>
      <c r="O760" s="63"/>
      <c r="P760" s="63"/>
      <c r="Q760" s="63"/>
      <c r="R760" s="63"/>
      <c r="S760" s="63"/>
      <c r="T760" s="63"/>
      <c r="U760" s="63"/>
      <c r="V760" s="63"/>
      <c r="W760" s="63"/>
    </row>
    <row r="761" spans="1:23" ht="27.95" customHeight="1">
      <c r="A761" s="92"/>
      <c r="B761" s="92"/>
      <c r="C761" s="92"/>
      <c r="D761" s="92"/>
      <c r="E761" s="92"/>
      <c r="F761" s="92"/>
      <c r="G761" s="92"/>
      <c r="H761" s="92"/>
      <c r="I761" s="92"/>
      <c r="J761" s="92"/>
      <c r="K761" s="92"/>
      <c r="L761" s="92"/>
      <c r="M761" s="92"/>
      <c r="N761" s="92"/>
      <c r="O761" s="92"/>
      <c r="P761" s="92"/>
      <c r="Q761" s="92"/>
      <c r="R761" s="92"/>
      <c r="S761" s="92"/>
      <c r="T761" s="92"/>
      <c r="U761" s="92"/>
      <c r="V761" s="92"/>
      <c r="W761" s="92"/>
    </row>
    <row r="762" spans="1:23" ht="27.95" customHeight="1">
      <c r="A762" s="63"/>
      <c r="B762" s="63"/>
      <c r="C762" s="63"/>
      <c r="D762" s="63"/>
      <c r="E762" s="63"/>
      <c r="F762" s="63"/>
      <c r="G762" s="63"/>
      <c r="H762" s="63"/>
      <c r="I762" s="63"/>
      <c r="J762" s="63"/>
      <c r="K762" s="63"/>
      <c r="L762" s="63"/>
      <c r="M762" s="63"/>
      <c r="N762" s="63"/>
      <c r="O762" s="63"/>
      <c r="P762" s="63"/>
      <c r="Q762" s="63"/>
      <c r="R762" s="63"/>
      <c r="S762" s="63"/>
      <c r="T762" s="63"/>
      <c r="U762" s="63"/>
      <c r="V762" s="63"/>
      <c r="W762" s="63"/>
    </row>
    <row r="763" spans="1:23" ht="27.95" customHeight="1">
      <c r="A763" s="92"/>
      <c r="B763" s="92"/>
      <c r="C763" s="92"/>
      <c r="D763" s="92"/>
      <c r="E763" s="92"/>
      <c r="F763" s="92"/>
      <c r="G763" s="92"/>
      <c r="H763" s="92"/>
      <c r="I763" s="92"/>
      <c r="J763" s="92"/>
      <c r="K763" s="92"/>
      <c r="L763" s="92"/>
      <c r="M763" s="92"/>
      <c r="N763" s="92"/>
      <c r="O763" s="92"/>
      <c r="P763" s="92"/>
      <c r="Q763" s="92"/>
      <c r="R763" s="92"/>
      <c r="S763" s="92"/>
      <c r="T763" s="92"/>
      <c r="U763" s="92"/>
      <c r="V763" s="92"/>
      <c r="W763" s="92"/>
    </row>
    <row r="764" spans="1:23" ht="27.95" customHeight="1">
      <c r="A764" s="63"/>
      <c r="B764" s="63"/>
      <c r="C764" s="63"/>
      <c r="D764" s="63"/>
      <c r="E764" s="63"/>
      <c r="F764" s="63"/>
      <c r="G764" s="63"/>
      <c r="H764" s="63"/>
      <c r="I764" s="63"/>
      <c r="J764" s="63"/>
      <c r="K764" s="63"/>
      <c r="L764" s="63"/>
      <c r="M764" s="63"/>
      <c r="N764" s="63"/>
      <c r="O764" s="63"/>
      <c r="P764" s="63"/>
      <c r="Q764" s="63"/>
      <c r="R764" s="63"/>
      <c r="S764" s="63"/>
      <c r="T764" s="63"/>
      <c r="U764" s="63"/>
      <c r="V764" s="63"/>
      <c r="W764" s="63"/>
    </row>
    <row r="765" spans="1:23" ht="27.95" customHeight="1">
      <c r="A765" s="92"/>
      <c r="B765" s="92"/>
      <c r="C765" s="92"/>
      <c r="D765" s="92"/>
      <c r="E765" s="92"/>
      <c r="F765" s="92"/>
      <c r="G765" s="92"/>
      <c r="H765" s="92"/>
      <c r="I765" s="92"/>
      <c r="J765" s="92"/>
      <c r="K765" s="92"/>
      <c r="L765" s="92"/>
      <c r="M765" s="92"/>
      <c r="N765" s="92"/>
      <c r="O765" s="92"/>
      <c r="P765" s="92"/>
      <c r="Q765" s="92"/>
      <c r="R765" s="92"/>
      <c r="S765" s="92"/>
      <c r="T765" s="92"/>
      <c r="U765" s="92"/>
      <c r="V765" s="92"/>
      <c r="W765" s="92"/>
    </row>
    <row r="766" spans="1:23" ht="27.95" customHeight="1">
      <c r="A766" s="63"/>
      <c r="B766" s="63"/>
      <c r="C766" s="63"/>
      <c r="D766" s="63"/>
      <c r="E766" s="63"/>
      <c r="F766" s="63"/>
      <c r="G766" s="63"/>
      <c r="H766" s="63"/>
      <c r="I766" s="63"/>
      <c r="J766" s="63"/>
      <c r="K766" s="63"/>
      <c r="L766" s="63"/>
      <c r="M766" s="63"/>
      <c r="N766" s="63"/>
      <c r="O766" s="63"/>
      <c r="P766" s="63"/>
      <c r="Q766" s="63"/>
      <c r="R766" s="63"/>
      <c r="S766" s="63"/>
      <c r="T766" s="63"/>
      <c r="U766" s="63"/>
      <c r="V766" s="63"/>
      <c r="W766" s="63"/>
    </row>
    <row r="767" spans="1:23" ht="27.95" customHeight="1">
      <c r="A767" s="92"/>
      <c r="B767" s="92"/>
      <c r="C767" s="92"/>
      <c r="D767" s="92"/>
      <c r="E767" s="92"/>
      <c r="F767" s="92"/>
      <c r="G767" s="92"/>
      <c r="H767" s="92"/>
      <c r="I767" s="92"/>
      <c r="J767" s="92"/>
      <c r="K767" s="92"/>
      <c r="L767" s="92"/>
      <c r="M767" s="92"/>
      <c r="N767" s="92"/>
      <c r="O767" s="92"/>
      <c r="P767" s="92"/>
      <c r="Q767" s="92"/>
      <c r="R767" s="92"/>
      <c r="S767" s="92"/>
      <c r="T767" s="92"/>
      <c r="U767" s="92"/>
      <c r="V767" s="92"/>
      <c r="W767" s="92"/>
    </row>
    <row r="768" spans="1:23" ht="27.95" customHeight="1">
      <c r="A768" s="63"/>
      <c r="B768" s="63"/>
      <c r="C768" s="63"/>
      <c r="D768" s="63"/>
      <c r="E768" s="63"/>
      <c r="F768" s="63"/>
      <c r="G768" s="63"/>
      <c r="H768" s="63"/>
      <c r="I768" s="63"/>
      <c r="J768" s="63"/>
      <c r="K768" s="63"/>
      <c r="L768" s="63"/>
      <c r="M768" s="63"/>
      <c r="N768" s="63"/>
      <c r="O768" s="63"/>
      <c r="P768" s="63"/>
      <c r="Q768" s="63"/>
      <c r="R768" s="63"/>
      <c r="S768" s="63"/>
      <c r="T768" s="63"/>
      <c r="U768" s="63"/>
      <c r="V768" s="63"/>
      <c r="W768" s="63"/>
    </row>
    <row r="769" spans="1:23" ht="27.95" customHeight="1">
      <c r="A769" s="92"/>
      <c r="B769" s="92"/>
      <c r="C769" s="92"/>
      <c r="D769" s="92"/>
      <c r="E769" s="92"/>
      <c r="F769" s="92"/>
      <c r="G769" s="92"/>
      <c r="H769" s="92"/>
      <c r="I769" s="92"/>
      <c r="J769" s="92"/>
      <c r="K769" s="92"/>
      <c r="L769" s="92"/>
      <c r="M769" s="92"/>
      <c r="N769" s="92"/>
      <c r="O769" s="92"/>
      <c r="P769" s="92"/>
      <c r="Q769" s="92"/>
      <c r="R769" s="92"/>
      <c r="S769" s="92"/>
      <c r="T769" s="92"/>
      <c r="U769" s="92"/>
      <c r="V769" s="92"/>
      <c r="W769" s="92"/>
    </row>
    <row r="770" spans="1:23" ht="27.95" customHeight="1">
      <c r="A770" s="63"/>
      <c r="B770" s="63"/>
      <c r="C770" s="63"/>
      <c r="D770" s="63"/>
      <c r="E770" s="63"/>
      <c r="F770" s="63"/>
      <c r="G770" s="63"/>
      <c r="H770" s="63"/>
      <c r="I770" s="63"/>
      <c r="J770" s="63"/>
      <c r="K770" s="63"/>
      <c r="L770" s="63"/>
      <c r="M770" s="63"/>
      <c r="N770" s="63"/>
      <c r="O770" s="63"/>
      <c r="P770" s="63"/>
      <c r="Q770" s="63"/>
      <c r="R770" s="63"/>
      <c r="S770" s="63"/>
      <c r="T770" s="63"/>
      <c r="U770" s="63"/>
      <c r="V770" s="63"/>
      <c r="W770" s="63"/>
    </row>
    <row r="771" spans="1:23" ht="27.95" customHeight="1">
      <c r="A771" s="92"/>
      <c r="B771" s="92"/>
      <c r="C771" s="92"/>
      <c r="D771" s="92"/>
      <c r="E771" s="92"/>
      <c r="F771" s="92"/>
      <c r="G771" s="92"/>
      <c r="H771" s="92"/>
      <c r="I771" s="92"/>
      <c r="J771" s="92"/>
      <c r="K771" s="92"/>
      <c r="L771" s="92"/>
      <c r="M771" s="92"/>
      <c r="N771" s="92"/>
      <c r="O771" s="92"/>
      <c r="P771" s="92"/>
      <c r="Q771" s="92"/>
      <c r="R771" s="92"/>
      <c r="S771" s="92"/>
      <c r="T771" s="92"/>
      <c r="U771" s="92"/>
      <c r="V771" s="92"/>
      <c r="W771" s="92"/>
    </row>
    <row r="772" spans="1:23" ht="27.95" customHeight="1">
      <c r="A772" s="63"/>
      <c r="B772" s="63"/>
      <c r="C772" s="63"/>
      <c r="D772" s="63"/>
      <c r="E772" s="63"/>
      <c r="F772" s="63"/>
      <c r="G772" s="63"/>
      <c r="H772" s="63"/>
      <c r="I772" s="63"/>
      <c r="J772" s="63"/>
      <c r="K772" s="63"/>
      <c r="L772" s="63"/>
      <c r="M772" s="63"/>
      <c r="N772" s="63"/>
      <c r="O772" s="63"/>
      <c r="P772" s="63"/>
      <c r="Q772" s="63"/>
      <c r="R772" s="63"/>
      <c r="S772" s="63"/>
      <c r="T772" s="63"/>
      <c r="U772" s="63"/>
      <c r="V772" s="63"/>
      <c r="W772" s="63"/>
    </row>
    <row r="773" spans="1:23" ht="27.95" customHeight="1">
      <c r="A773" s="92"/>
      <c r="B773" s="92"/>
      <c r="C773" s="92"/>
      <c r="D773" s="92"/>
      <c r="E773" s="92"/>
      <c r="F773" s="92"/>
      <c r="G773" s="92"/>
      <c r="H773" s="92"/>
      <c r="I773" s="92"/>
      <c r="J773" s="92"/>
      <c r="K773" s="92"/>
      <c r="L773" s="92"/>
      <c r="M773" s="92"/>
      <c r="N773" s="92"/>
      <c r="O773" s="92"/>
      <c r="P773" s="92"/>
      <c r="Q773" s="92"/>
      <c r="R773" s="92"/>
      <c r="S773" s="92"/>
      <c r="T773" s="92"/>
      <c r="U773" s="92"/>
      <c r="V773" s="92"/>
      <c r="W773" s="92"/>
    </row>
    <row r="774" spans="1:23" ht="27.95" customHeight="1">
      <c r="A774" s="63"/>
      <c r="B774" s="63"/>
      <c r="C774" s="63"/>
      <c r="D774" s="63"/>
      <c r="E774" s="63"/>
      <c r="F774" s="63"/>
      <c r="G774" s="63"/>
      <c r="H774" s="63"/>
      <c r="I774" s="63"/>
      <c r="J774" s="63"/>
      <c r="K774" s="63"/>
      <c r="L774" s="63"/>
      <c r="M774" s="63"/>
      <c r="N774" s="63"/>
      <c r="O774" s="63"/>
      <c r="P774" s="63"/>
      <c r="Q774" s="63"/>
      <c r="R774" s="63"/>
      <c r="S774" s="63"/>
      <c r="T774" s="63"/>
      <c r="U774" s="63"/>
      <c r="V774" s="63"/>
      <c r="W774" s="63"/>
    </row>
    <row r="775" spans="1:23" ht="27.95" customHeight="1">
      <c r="A775" s="92"/>
      <c r="B775" s="92"/>
      <c r="C775" s="92"/>
      <c r="D775" s="92"/>
      <c r="E775" s="92"/>
      <c r="F775" s="92"/>
      <c r="G775" s="92"/>
      <c r="H775" s="92"/>
      <c r="I775" s="92"/>
      <c r="J775" s="92"/>
      <c r="K775" s="92"/>
      <c r="L775" s="92"/>
      <c r="M775" s="92"/>
      <c r="N775" s="92"/>
      <c r="O775" s="92"/>
      <c r="P775" s="92"/>
      <c r="Q775" s="92"/>
      <c r="R775" s="92"/>
      <c r="S775" s="92"/>
      <c r="T775" s="92"/>
      <c r="U775" s="92"/>
      <c r="V775" s="92"/>
      <c r="W775" s="92"/>
    </row>
    <row r="776" spans="1:23" ht="27.95" customHeight="1">
      <c r="A776" s="63"/>
      <c r="B776" s="63"/>
      <c r="C776" s="63"/>
      <c r="D776" s="63"/>
      <c r="E776" s="63"/>
      <c r="F776" s="63"/>
      <c r="G776" s="63"/>
      <c r="H776" s="63"/>
      <c r="I776" s="63"/>
      <c r="J776" s="63"/>
      <c r="K776" s="63"/>
      <c r="L776" s="63"/>
      <c r="M776" s="63"/>
      <c r="N776" s="63"/>
      <c r="O776" s="63"/>
      <c r="P776" s="63"/>
      <c r="Q776" s="63"/>
      <c r="R776" s="63"/>
      <c r="S776" s="63"/>
      <c r="T776" s="63"/>
      <c r="U776" s="63"/>
      <c r="V776" s="63"/>
      <c r="W776" s="63"/>
    </row>
    <row r="777" spans="1:23" ht="27.95" customHeight="1">
      <c r="A777" s="92"/>
      <c r="B777" s="92"/>
      <c r="C777" s="92"/>
      <c r="D777" s="92"/>
      <c r="E777" s="92"/>
      <c r="F777" s="92"/>
      <c r="G777" s="92"/>
      <c r="H777" s="92"/>
      <c r="I777" s="92"/>
      <c r="J777" s="92"/>
      <c r="K777" s="92"/>
      <c r="L777" s="92"/>
      <c r="M777" s="92"/>
      <c r="N777" s="92"/>
      <c r="O777" s="92"/>
      <c r="P777" s="92"/>
      <c r="Q777" s="92"/>
      <c r="R777" s="92"/>
      <c r="S777" s="92"/>
      <c r="T777" s="92"/>
      <c r="U777" s="92"/>
      <c r="V777" s="92"/>
      <c r="W777" s="92"/>
    </row>
    <row r="778" spans="1:23" ht="27.95" customHeight="1">
      <c r="A778" s="63"/>
      <c r="B778" s="63"/>
      <c r="C778" s="63"/>
      <c r="D778" s="63"/>
      <c r="E778" s="63"/>
      <c r="F778" s="63"/>
      <c r="G778" s="63"/>
      <c r="H778" s="63"/>
      <c r="I778" s="63"/>
      <c r="J778" s="63"/>
      <c r="K778" s="63"/>
      <c r="L778" s="63"/>
      <c r="M778" s="63"/>
      <c r="N778" s="63"/>
      <c r="O778" s="63"/>
      <c r="P778" s="63"/>
      <c r="Q778" s="63"/>
      <c r="R778" s="63"/>
      <c r="S778" s="63"/>
      <c r="T778" s="63"/>
      <c r="U778" s="63"/>
      <c r="V778" s="63"/>
      <c r="W778" s="63"/>
    </row>
    <row r="779" spans="1:23" ht="27.95" customHeight="1">
      <c r="A779" s="92"/>
      <c r="B779" s="92"/>
      <c r="C779" s="92"/>
      <c r="D779" s="92"/>
      <c r="E779" s="92"/>
      <c r="F779" s="92"/>
      <c r="G779" s="92"/>
      <c r="H779" s="92"/>
      <c r="I779" s="92"/>
      <c r="J779" s="92"/>
      <c r="K779" s="92"/>
      <c r="L779" s="92"/>
      <c r="M779" s="92"/>
      <c r="N779" s="92"/>
      <c r="O779" s="92"/>
      <c r="P779" s="92"/>
      <c r="Q779" s="92"/>
      <c r="R779" s="92"/>
      <c r="S779" s="92"/>
      <c r="T779" s="92"/>
      <c r="U779" s="92"/>
      <c r="V779" s="92"/>
      <c r="W779" s="92"/>
    </row>
    <row r="780" spans="1:23" ht="27.95" customHeight="1">
      <c r="A780" s="63"/>
      <c r="B780" s="63"/>
      <c r="C780" s="63"/>
      <c r="D780" s="63"/>
      <c r="E780" s="63"/>
      <c r="F780" s="63"/>
      <c r="G780" s="63"/>
      <c r="H780" s="63"/>
      <c r="I780" s="63"/>
      <c r="J780" s="63"/>
      <c r="K780" s="63"/>
      <c r="L780" s="63"/>
      <c r="M780" s="63"/>
      <c r="N780" s="63"/>
      <c r="O780" s="63"/>
      <c r="P780" s="63"/>
      <c r="Q780" s="63"/>
      <c r="R780" s="63"/>
      <c r="S780" s="63"/>
      <c r="T780" s="63"/>
      <c r="U780" s="63"/>
      <c r="V780" s="63"/>
      <c r="W780" s="63"/>
    </row>
    <row r="781" spans="1:23" ht="27.95" customHeight="1">
      <c r="A781" s="92"/>
      <c r="B781" s="92"/>
      <c r="C781" s="92"/>
      <c r="D781" s="92"/>
      <c r="E781" s="92"/>
      <c r="F781" s="92"/>
      <c r="G781" s="92"/>
      <c r="H781" s="92"/>
      <c r="I781" s="92"/>
      <c r="J781" s="92"/>
      <c r="K781" s="92"/>
      <c r="L781" s="92"/>
      <c r="M781" s="92"/>
      <c r="N781" s="92"/>
      <c r="O781" s="92"/>
      <c r="P781" s="92"/>
      <c r="Q781" s="92"/>
      <c r="R781" s="92"/>
      <c r="S781" s="92"/>
      <c r="T781" s="92"/>
      <c r="U781" s="92"/>
      <c r="V781" s="92"/>
      <c r="W781" s="92"/>
    </row>
    <row r="782" spans="1:23" ht="27.95" customHeight="1">
      <c r="A782" s="63"/>
      <c r="B782" s="63"/>
      <c r="C782" s="63"/>
      <c r="D782" s="63"/>
      <c r="E782" s="63"/>
      <c r="F782" s="63"/>
      <c r="G782" s="63"/>
      <c r="H782" s="63"/>
      <c r="I782" s="63"/>
      <c r="J782" s="63"/>
      <c r="K782" s="63"/>
      <c r="L782" s="63"/>
      <c r="M782" s="63"/>
      <c r="N782" s="63"/>
      <c r="O782" s="63"/>
      <c r="P782" s="63"/>
      <c r="Q782" s="63"/>
      <c r="R782" s="63"/>
      <c r="S782" s="63"/>
      <c r="T782" s="63"/>
      <c r="U782" s="63"/>
      <c r="V782" s="63"/>
      <c r="W782" s="63"/>
    </row>
    <row r="783" spans="1:23" ht="27.95" customHeight="1">
      <c r="A783" s="92"/>
      <c r="B783" s="92"/>
      <c r="C783" s="92"/>
      <c r="D783" s="92"/>
      <c r="E783" s="92"/>
      <c r="F783" s="92"/>
      <c r="G783" s="92"/>
      <c r="H783" s="92"/>
      <c r="I783" s="92"/>
      <c r="J783" s="92"/>
      <c r="K783" s="92"/>
      <c r="L783" s="92"/>
      <c r="M783" s="92"/>
      <c r="N783" s="92"/>
      <c r="O783" s="92"/>
      <c r="P783" s="92"/>
      <c r="Q783" s="92"/>
      <c r="R783" s="92"/>
      <c r="S783" s="92"/>
      <c r="T783" s="92"/>
      <c r="U783" s="92"/>
      <c r="V783" s="92"/>
      <c r="W783" s="92"/>
    </row>
    <row r="784" spans="1:23" ht="27.95" customHeight="1">
      <c r="A784" s="63"/>
      <c r="B784" s="63"/>
      <c r="C784" s="63"/>
      <c r="D784" s="63"/>
      <c r="E784" s="63"/>
      <c r="F784" s="63"/>
      <c r="G784" s="63"/>
      <c r="H784" s="63"/>
      <c r="I784" s="63"/>
      <c r="J784" s="63"/>
      <c r="K784" s="63"/>
      <c r="L784" s="63"/>
      <c r="M784" s="63"/>
      <c r="N784" s="63"/>
      <c r="O784" s="63"/>
      <c r="P784" s="63"/>
      <c r="Q784" s="63"/>
      <c r="R784" s="63"/>
      <c r="S784" s="63"/>
      <c r="T784" s="63"/>
      <c r="U784" s="63"/>
      <c r="V784" s="63"/>
      <c r="W784" s="63"/>
    </row>
    <row r="785" spans="1:23" ht="27.95" customHeight="1">
      <c r="A785" s="92"/>
      <c r="B785" s="92"/>
      <c r="C785" s="92"/>
      <c r="D785" s="92"/>
      <c r="E785" s="92"/>
      <c r="F785" s="92"/>
      <c r="G785" s="92"/>
      <c r="H785" s="92"/>
      <c r="I785" s="92"/>
      <c r="J785" s="92"/>
      <c r="K785" s="92"/>
      <c r="L785" s="92"/>
      <c r="M785" s="92"/>
      <c r="N785" s="92"/>
      <c r="O785" s="92"/>
      <c r="P785" s="92"/>
      <c r="Q785" s="92"/>
      <c r="R785" s="92"/>
      <c r="S785" s="92"/>
      <c r="T785" s="92"/>
      <c r="U785" s="92"/>
      <c r="V785" s="92"/>
      <c r="W785" s="92"/>
    </row>
    <row r="786" spans="1:23" ht="27.95" customHeight="1">
      <c r="A786" s="63"/>
      <c r="B786" s="63"/>
      <c r="C786" s="63"/>
      <c r="D786" s="63"/>
      <c r="E786" s="63"/>
      <c r="F786" s="63"/>
      <c r="G786" s="63"/>
      <c r="H786" s="63"/>
      <c r="I786" s="63"/>
      <c r="J786" s="63"/>
      <c r="K786" s="63"/>
      <c r="L786" s="63"/>
      <c r="M786" s="63"/>
      <c r="N786" s="63"/>
      <c r="O786" s="63"/>
      <c r="P786" s="63"/>
      <c r="Q786" s="63"/>
      <c r="R786" s="63"/>
      <c r="S786" s="63"/>
      <c r="T786" s="63"/>
      <c r="U786" s="63"/>
      <c r="V786" s="63"/>
      <c r="W786" s="63"/>
    </row>
    <row r="787" spans="1:23" ht="27.95" customHeight="1">
      <c r="A787" s="92"/>
      <c r="B787" s="92"/>
      <c r="C787" s="92"/>
      <c r="D787" s="92"/>
      <c r="E787" s="92"/>
      <c r="F787" s="92"/>
      <c r="G787" s="92"/>
      <c r="H787" s="92"/>
      <c r="I787" s="92"/>
      <c r="J787" s="92"/>
      <c r="K787" s="92"/>
      <c r="L787" s="92"/>
      <c r="M787" s="92"/>
      <c r="N787" s="92"/>
      <c r="O787" s="92"/>
      <c r="P787" s="92"/>
      <c r="Q787" s="92"/>
      <c r="R787" s="92"/>
      <c r="S787" s="92"/>
      <c r="T787" s="92"/>
      <c r="U787" s="92"/>
      <c r="V787" s="92"/>
      <c r="W787" s="92"/>
    </row>
    <row r="788" spans="1:23" ht="27.95" customHeight="1">
      <c r="A788" s="63"/>
      <c r="B788" s="63"/>
      <c r="C788" s="63"/>
      <c r="D788" s="63"/>
      <c r="E788" s="63"/>
      <c r="F788" s="63"/>
      <c r="G788" s="63"/>
      <c r="H788" s="63"/>
      <c r="I788" s="63"/>
      <c r="J788" s="63"/>
      <c r="K788" s="63"/>
      <c r="L788" s="63"/>
      <c r="M788" s="63"/>
      <c r="N788" s="63"/>
      <c r="O788" s="63"/>
      <c r="P788" s="63"/>
      <c r="Q788" s="63"/>
      <c r="R788" s="63"/>
      <c r="S788" s="63"/>
      <c r="T788" s="63"/>
      <c r="U788" s="63"/>
      <c r="V788" s="63"/>
      <c r="W788" s="63"/>
    </row>
    <row r="789" spans="1:23" ht="27.95" customHeight="1">
      <c r="A789" s="92"/>
      <c r="B789" s="92"/>
      <c r="C789" s="92"/>
      <c r="D789" s="92"/>
      <c r="E789" s="92"/>
      <c r="F789" s="92"/>
      <c r="G789" s="92"/>
      <c r="H789" s="92"/>
      <c r="I789" s="92"/>
      <c r="J789" s="92"/>
      <c r="K789" s="92"/>
      <c r="L789" s="92"/>
      <c r="M789" s="92"/>
      <c r="N789" s="92"/>
      <c r="O789" s="92"/>
      <c r="P789" s="92"/>
      <c r="Q789" s="92"/>
      <c r="R789" s="92"/>
      <c r="S789" s="92"/>
      <c r="T789" s="92"/>
      <c r="U789" s="92"/>
      <c r="V789" s="92"/>
      <c r="W789" s="92"/>
    </row>
    <row r="790" spans="1:23" ht="27.95" customHeight="1">
      <c r="A790" s="63"/>
      <c r="B790" s="63"/>
      <c r="C790" s="63"/>
      <c r="D790" s="63"/>
      <c r="E790" s="63"/>
      <c r="F790" s="63"/>
      <c r="G790" s="63"/>
      <c r="H790" s="63"/>
      <c r="I790" s="63"/>
      <c r="J790" s="63"/>
      <c r="K790" s="63"/>
      <c r="L790" s="63"/>
      <c r="M790" s="63"/>
      <c r="N790" s="63"/>
      <c r="O790" s="63"/>
      <c r="P790" s="63"/>
      <c r="Q790" s="63"/>
      <c r="R790" s="63"/>
      <c r="S790" s="63"/>
      <c r="T790" s="63"/>
      <c r="U790" s="63"/>
      <c r="V790" s="63"/>
      <c r="W790" s="63"/>
    </row>
    <row r="791" spans="1:23" ht="27.95" customHeight="1">
      <c r="A791" s="92"/>
      <c r="B791" s="92"/>
      <c r="C791" s="92"/>
      <c r="D791" s="92"/>
      <c r="E791" s="92"/>
      <c r="F791" s="92"/>
      <c r="G791" s="92"/>
      <c r="H791" s="92"/>
      <c r="I791" s="92"/>
      <c r="J791" s="92"/>
      <c r="K791" s="92"/>
      <c r="L791" s="92"/>
      <c r="M791" s="92"/>
      <c r="N791" s="92"/>
      <c r="O791" s="92"/>
      <c r="P791" s="92"/>
      <c r="Q791" s="92"/>
      <c r="R791" s="92"/>
      <c r="S791" s="92"/>
      <c r="T791" s="92"/>
      <c r="U791" s="92"/>
      <c r="V791" s="92"/>
      <c r="W791" s="92"/>
    </row>
    <row r="792" spans="1:23" ht="27.95" customHeight="1">
      <c r="A792" s="63"/>
      <c r="B792" s="63"/>
      <c r="C792" s="63"/>
      <c r="D792" s="63"/>
      <c r="E792" s="63"/>
      <c r="F792" s="63"/>
      <c r="G792" s="63"/>
      <c r="H792" s="63"/>
      <c r="I792" s="63"/>
      <c r="J792" s="63"/>
      <c r="K792" s="63"/>
      <c r="L792" s="63"/>
      <c r="M792" s="63"/>
      <c r="N792" s="63"/>
      <c r="O792" s="63"/>
      <c r="P792" s="63"/>
      <c r="Q792" s="63"/>
      <c r="R792" s="63"/>
      <c r="S792" s="63"/>
      <c r="T792" s="63"/>
      <c r="U792" s="63"/>
      <c r="V792" s="63"/>
      <c r="W792" s="63"/>
    </row>
    <row r="793" spans="1:23" ht="27.95" customHeight="1">
      <c r="A793" s="92"/>
      <c r="B793" s="92"/>
      <c r="C793" s="92"/>
      <c r="D793" s="92"/>
      <c r="E793" s="92"/>
      <c r="F793" s="92"/>
      <c r="G793" s="92"/>
      <c r="H793" s="92"/>
      <c r="I793" s="92"/>
      <c r="J793" s="92"/>
      <c r="K793" s="92"/>
      <c r="L793" s="92"/>
      <c r="M793" s="92"/>
      <c r="N793" s="92"/>
      <c r="O793" s="92"/>
      <c r="P793" s="92"/>
      <c r="Q793" s="92"/>
      <c r="R793" s="92"/>
      <c r="S793" s="92"/>
      <c r="T793" s="92"/>
      <c r="U793" s="92"/>
      <c r="V793" s="92"/>
      <c r="W793" s="92"/>
    </row>
    <row r="794" spans="1:23" ht="27.95" customHeight="1">
      <c r="A794" s="63"/>
      <c r="B794" s="63"/>
      <c r="C794" s="63"/>
      <c r="D794" s="63"/>
      <c r="E794" s="63"/>
      <c r="F794" s="63"/>
      <c r="G794" s="63"/>
      <c r="H794" s="63"/>
      <c r="I794" s="63"/>
      <c r="J794" s="63"/>
      <c r="K794" s="63"/>
      <c r="L794" s="63"/>
      <c r="M794" s="63"/>
      <c r="N794" s="63"/>
      <c r="O794" s="63"/>
      <c r="P794" s="63"/>
      <c r="Q794" s="63"/>
      <c r="R794" s="63"/>
      <c r="S794" s="63"/>
      <c r="T794" s="63"/>
      <c r="U794" s="63"/>
      <c r="V794" s="63"/>
      <c r="W794" s="63"/>
    </row>
    <row r="795" spans="1:23" ht="27.95" customHeight="1">
      <c r="A795" s="92"/>
      <c r="B795" s="92"/>
      <c r="C795" s="92"/>
      <c r="D795" s="92"/>
      <c r="E795" s="92"/>
      <c r="F795" s="92"/>
      <c r="G795" s="92"/>
      <c r="H795" s="92"/>
      <c r="I795" s="92"/>
      <c r="J795" s="92"/>
      <c r="K795" s="92"/>
      <c r="L795" s="92"/>
      <c r="M795" s="92"/>
      <c r="N795" s="92"/>
      <c r="O795" s="92"/>
      <c r="P795" s="92"/>
      <c r="Q795" s="92"/>
      <c r="R795" s="92"/>
      <c r="S795" s="92"/>
      <c r="T795" s="92"/>
      <c r="U795" s="92"/>
      <c r="V795" s="92"/>
      <c r="W795" s="92"/>
    </row>
    <row r="796" spans="1:23" ht="27.95" customHeight="1">
      <c r="A796" s="63"/>
      <c r="B796" s="63"/>
      <c r="C796" s="63"/>
      <c r="D796" s="63"/>
      <c r="E796" s="63"/>
      <c r="F796" s="63"/>
      <c r="G796" s="63"/>
      <c r="H796" s="63"/>
      <c r="I796" s="63"/>
      <c r="J796" s="63"/>
      <c r="K796" s="63"/>
      <c r="L796" s="63"/>
      <c r="M796" s="63"/>
      <c r="N796" s="63"/>
      <c r="O796" s="63"/>
      <c r="P796" s="63"/>
      <c r="Q796" s="63"/>
      <c r="R796" s="63"/>
      <c r="S796" s="63"/>
      <c r="T796" s="63"/>
      <c r="U796" s="63"/>
      <c r="V796" s="63"/>
      <c r="W796" s="63"/>
    </row>
    <row r="797" spans="1:23" ht="27.95" customHeight="1">
      <c r="A797" s="92"/>
      <c r="B797" s="92"/>
      <c r="C797" s="92"/>
      <c r="D797" s="92"/>
      <c r="E797" s="92"/>
      <c r="F797" s="92"/>
      <c r="G797" s="92"/>
      <c r="H797" s="92"/>
      <c r="I797" s="92"/>
      <c r="J797" s="92"/>
      <c r="K797" s="92"/>
      <c r="L797" s="92"/>
      <c r="M797" s="92"/>
      <c r="N797" s="92"/>
      <c r="O797" s="92"/>
      <c r="P797" s="92"/>
      <c r="Q797" s="92"/>
      <c r="R797" s="92"/>
      <c r="S797" s="92"/>
      <c r="T797" s="92"/>
      <c r="U797" s="92"/>
      <c r="V797" s="92"/>
      <c r="W797" s="92"/>
    </row>
    <row r="798" spans="1:23" ht="27.95" customHeight="1">
      <c r="A798" s="63"/>
      <c r="B798" s="63"/>
      <c r="C798" s="63"/>
      <c r="D798" s="63"/>
      <c r="E798" s="63"/>
      <c r="F798" s="63"/>
      <c r="G798" s="63"/>
      <c r="H798" s="63"/>
      <c r="I798" s="63"/>
      <c r="J798" s="63"/>
      <c r="K798" s="63"/>
      <c r="L798" s="63"/>
      <c r="M798" s="63"/>
      <c r="N798" s="63"/>
      <c r="O798" s="63"/>
      <c r="P798" s="63"/>
      <c r="Q798" s="63"/>
      <c r="R798" s="63"/>
      <c r="S798" s="63"/>
      <c r="T798" s="63"/>
      <c r="U798" s="63"/>
      <c r="V798" s="63"/>
      <c r="W798" s="63"/>
    </row>
    <row r="799" spans="1:23" ht="27.95" customHeight="1">
      <c r="A799" s="92"/>
      <c r="B799" s="92"/>
      <c r="C799" s="92"/>
      <c r="D799" s="92"/>
      <c r="E799" s="92"/>
      <c r="F799" s="92"/>
      <c r="G799" s="92"/>
      <c r="H799" s="92"/>
      <c r="I799" s="92"/>
      <c r="J799" s="92"/>
      <c r="K799" s="92"/>
      <c r="L799" s="92"/>
      <c r="M799" s="92"/>
      <c r="N799" s="92"/>
      <c r="O799" s="92"/>
      <c r="P799" s="92"/>
      <c r="Q799" s="92"/>
      <c r="R799" s="92"/>
      <c r="S799" s="92"/>
      <c r="T799" s="92"/>
      <c r="U799" s="92"/>
      <c r="V799" s="92"/>
      <c r="W799" s="92"/>
    </row>
    <row r="800" spans="1:23" ht="27.95" customHeight="1">
      <c r="A800" s="63"/>
      <c r="B800" s="63"/>
      <c r="C800" s="63"/>
      <c r="D800" s="63"/>
      <c r="E800" s="63"/>
      <c r="F800" s="63"/>
      <c r="G800" s="63"/>
      <c r="H800" s="63"/>
      <c r="I800" s="63"/>
      <c r="J800" s="63"/>
      <c r="K800" s="63"/>
      <c r="L800" s="63"/>
      <c r="M800" s="63"/>
      <c r="N800" s="63"/>
      <c r="O800" s="63"/>
      <c r="P800" s="63"/>
      <c r="Q800" s="63"/>
      <c r="R800" s="63"/>
      <c r="S800" s="63"/>
      <c r="T800" s="63"/>
      <c r="U800" s="63"/>
      <c r="V800" s="63"/>
      <c r="W800" s="63"/>
    </row>
    <row r="801" spans="1:23" ht="27.95" customHeight="1">
      <c r="A801" s="92"/>
      <c r="B801" s="92"/>
      <c r="C801" s="92"/>
      <c r="D801" s="92"/>
      <c r="E801" s="92"/>
      <c r="F801" s="92"/>
      <c r="G801" s="92"/>
      <c r="H801" s="92"/>
      <c r="I801" s="92"/>
      <c r="J801" s="92"/>
      <c r="K801" s="92"/>
      <c r="L801" s="92"/>
      <c r="M801" s="92"/>
      <c r="N801" s="92"/>
      <c r="O801" s="92"/>
      <c r="P801" s="92"/>
      <c r="Q801" s="92"/>
      <c r="R801" s="92"/>
      <c r="S801" s="92"/>
      <c r="T801" s="92"/>
      <c r="U801" s="92"/>
      <c r="V801" s="92"/>
      <c r="W801" s="92"/>
    </row>
    <row r="802" spans="1:23" ht="27.95" customHeight="1">
      <c r="A802" s="63"/>
      <c r="B802" s="63"/>
      <c r="C802" s="63"/>
      <c r="D802" s="63"/>
      <c r="E802" s="63"/>
      <c r="F802" s="63"/>
      <c r="G802" s="63"/>
      <c r="H802" s="63"/>
      <c r="I802" s="63"/>
      <c r="J802" s="63"/>
      <c r="K802" s="63"/>
      <c r="L802" s="63"/>
      <c r="M802" s="63"/>
      <c r="N802" s="63"/>
      <c r="O802" s="63"/>
      <c r="P802" s="63"/>
      <c r="Q802" s="63"/>
      <c r="R802" s="63"/>
      <c r="S802" s="63"/>
      <c r="T802" s="63"/>
      <c r="U802" s="63"/>
      <c r="V802" s="63"/>
      <c r="W802" s="63"/>
    </row>
    <row r="803" spans="1:23" ht="27.95" customHeight="1">
      <c r="A803" s="92"/>
      <c r="B803" s="92"/>
      <c r="C803" s="92"/>
      <c r="D803" s="92"/>
      <c r="E803" s="92"/>
      <c r="F803" s="92"/>
      <c r="G803" s="92"/>
      <c r="H803" s="92"/>
      <c r="I803" s="92"/>
      <c r="J803" s="92"/>
      <c r="K803" s="92"/>
      <c r="L803" s="92"/>
      <c r="M803" s="92"/>
      <c r="N803" s="92"/>
      <c r="O803" s="92"/>
      <c r="P803" s="92"/>
      <c r="Q803" s="92"/>
      <c r="R803" s="92"/>
      <c r="S803" s="92"/>
      <c r="T803" s="92"/>
      <c r="U803" s="92"/>
      <c r="V803" s="92"/>
      <c r="W803" s="92"/>
    </row>
    <row r="804" spans="1:23" ht="27.95" customHeight="1">
      <c r="A804" s="63"/>
      <c r="B804" s="63"/>
      <c r="C804" s="63"/>
      <c r="D804" s="63"/>
      <c r="E804" s="63"/>
      <c r="F804" s="63"/>
      <c r="G804" s="63"/>
      <c r="H804" s="63"/>
      <c r="I804" s="63"/>
      <c r="J804" s="63"/>
      <c r="K804" s="63"/>
      <c r="L804" s="63"/>
      <c r="M804" s="63"/>
      <c r="N804" s="63"/>
      <c r="O804" s="63"/>
      <c r="P804" s="63"/>
      <c r="Q804" s="63"/>
      <c r="R804" s="63"/>
      <c r="S804" s="63"/>
      <c r="T804" s="63"/>
      <c r="U804" s="63"/>
      <c r="V804" s="63"/>
      <c r="W804" s="63"/>
    </row>
    <row r="805" spans="1:23" ht="27.95" customHeight="1">
      <c r="A805" s="92"/>
      <c r="B805" s="92"/>
      <c r="C805" s="92"/>
      <c r="D805" s="92"/>
      <c r="E805" s="92"/>
      <c r="F805" s="92"/>
      <c r="G805" s="92"/>
      <c r="H805" s="92"/>
      <c r="I805" s="92"/>
      <c r="J805" s="92"/>
      <c r="K805" s="92"/>
      <c r="L805" s="92"/>
      <c r="M805" s="92"/>
      <c r="N805" s="92"/>
      <c r="O805" s="92"/>
      <c r="P805" s="92"/>
      <c r="Q805" s="92"/>
      <c r="R805" s="92"/>
      <c r="S805" s="92"/>
      <c r="T805" s="92"/>
      <c r="U805" s="92"/>
      <c r="V805" s="92"/>
      <c r="W805" s="92"/>
    </row>
    <row r="806" spans="1:23" ht="27.95" customHeight="1">
      <c r="A806" s="63"/>
      <c r="B806" s="63"/>
      <c r="C806" s="63"/>
      <c r="D806" s="63"/>
      <c r="E806" s="63"/>
      <c r="F806" s="63"/>
      <c r="G806" s="63"/>
      <c r="H806" s="63"/>
      <c r="I806" s="63"/>
      <c r="J806" s="63"/>
      <c r="K806" s="63"/>
      <c r="L806" s="63"/>
      <c r="M806" s="63"/>
      <c r="N806" s="63"/>
      <c r="O806" s="63"/>
      <c r="P806" s="63"/>
      <c r="Q806" s="63"/>
      <c r="R806" s="63"/>
      <c r="S806" s="63"/>
      <c r="T806" s="63"/>
      <c r="U806" s="63"/>
      <c r="V806" s="63"/>
      <c r="W806" s="63"/>
    </row>
    <row r="807" spans="1:23" ht="27.95" customHeight="1">
      <c r="A807" s="92"/>
      <c r="B807" s="92"/>
      <c r="C807" s="92"/>
      <c r="D807" s="92"/>
      <c r="E807" s="92"/>
      <c r="F807" s="92"/>
      <c r="G807" s="92"/>
      <c r="H807" s="92"/>
      <c r="I807" s="92"/>
      <c r="J807" s="92"/>
      <c r="K807" s="92"/>
      <c r="L807" s="92"/>
      <c r="M807" s="92"/>
      <c r="N807" s="92"/>
      <c r="O807" s="92"/>
      <c r="P807" s="92"/>
      <c r="Q807" s="92"/>
      <c r="R807" s="92"/>
      <c r="S807" s="92"/>
      <c r="T807" s="92"/>
      <c r="U807" s="92"/>
      <c r="V807" s="92"/>
      <c r="W807" s="92"/>
    </row>
    <row r="808" spans="1:23" ht="27.95" customHeight="1">
      <c r="A808" s="63"/>
      <c r="B808" s="63"/>
      <c r="C808" s="63"/>
      <c r="D808" s="63"/>
      <c r="E808" s="63"/>
      <c r="F808" s="63"/>
      <c r="G808" s="63"/>
      <c r="H808" s="63"/>
      <c r="I808" s="63"/>
      <c r="J808" s="63"/>
      <c r="K808" s="63"/>
      <c r="L808" s="63"/>
      <c r="M808" s="63"/>
      <c r="N808" s="63"/>
      <c r="O808" s="63"/>
      <c r="P808" s="63"/>
      <c r="Q808" s="63"/>
      <c r="R808" s="63"/>
      <c r="S808" s="63"/>
      <c r="T808" s="63"/>
      <c r="U808" s="63"/>
      <c r="V808" s="63"/>
      <c r="W808" s="63"/>
    </row>
    <row r="809" spans="1:23" ht="27.95" customHeight="1">
      <c r="A809" s="92"/>
      <c r="B809" s="92"/>
      <c r="C809" s="92"/>
      <c r="D809" s="92"/>
      <c r="E809" s="92"/>
      <c r="F809" s="92"/>
      <c r="G809" s="92"/>
      <c r="H809" s="92"/>
      <c r="I809" s="92"/>
      <c r="J809" s="92"/>
      <c r="K809" s="92"/>
      <c r="L809" s="92"/>
      <c r="M809" s="92"/>
      <c r="N809" s="92"/>
      <c r="O809" s="92"/>
      <c r="P809" s="92"/>
      <c r="Q809" s="92"/>
      <c r="R809" s="92"/>
      <c r="S809" s="92"/>
      <c r="T809" s="92"/>
      <c r="U809" s="92"/>
      <c r="V809" s="92"/>
      <c r="W809" s="92"/>
    </row>
    <row r="810" spans="1:23" ht="27.95" customHeight="1">
      <c r="A810" s="63"/>
      <c r="B810" s="63"/>
      <c r="C810" s="63"/>
      <c r="D810" s="63"/>
      <c r="E810" s="63"/>
      <c r="F810" s="63"/>
      <c r="G810" s="63"/>
      <c r="H810" s="63"/>
      <c r="I810" s="63"/>
      <c r="J810" s="63"/>
      <c r="K810" s="63"/>
      <c r="L810" s="63"/>
      <c r="M810" s="63"/>
      <c r="N810" s="63"/>
      <c r="O810" s="63"/>
      <c r="P810" s="63"/>
      <c r="Q810" s="63"/>
      <c r="R810" s="63"/>
      <c r="S810" s="63"/>
      <c r="T810" s="63"/>
      <c r="U810" s="63"/>
      <c r="V810" s="63"/>
      <c r="W810" s="63"/>
    </row>
    <row r="811" spans="1:23" ht="27.95" customHeight="1">
      <c r="A811" s="92"/>
      <c r="B811" s="92"/>
      <c r="C811" s="92"/>
      <c r="D811" s="92"/>
      <c r="E811" s="92"/>
      <c r="F811" s="92"/>
      <c r="G811" s="92"/>
      <c r="H811" s="92"/>
      <c r="I811" s="92"/>
      <c r="J811" s="92"/>
      <c r="K811" s="92"/>
      <c r="L811" s="92"/>
      <c r="M811" s="92"/>
      <c r="N811" s="92"/>
      <c r="O811" s="92"/>
      <c r="P811" s="92"/>
      <c r="Q811" s="92"/>
      <c r="R811" s="92"/>
      <c r="S811" s="92"/>
      <c r="T811" s="92"/>
      <c r="U811" s="92"/>
      <c r="V811" s="92"/>
      <c r="W811" s="92"/>
    </row>
    <row r="812" spans="1:23" ht="27.95" customHeight="1">
      <c r="A812" s="63"/>
      <c r="B812" s="63"/>
      <c r="C812" s="63"/>
      <c r="D812" s="63"/>
      <c r="E812" s="63"/>
      <c r="F812" s="63"/>
      <c r="G812" s="63"/>
      <c r="H812" s="63"/>
      <c r="I812" s="63"/>
      <c r="J812" s="63"/>
      <c r="K812" s="63"/>
      <c r="L812" s="63"/>
      <c r="M812" s="63"/>
      <c r="N812" s="63"/>
      <c r="O812" s="63"/>
      <c r="P812" s="63"/>
      <c r="Q812" s="63"/>
      <c r="R812" s="63"/>
      <c r="S812" s="63"/>
      <c r="T812" s="63"/>
      <c r="U812" s="63"/>
      <c r="V812" s="63"/>
      <c r="W812" s="63"/>
    </row>
    <row r="813" spans="1:23" ht="27.95" customHeight="1">
      <c r="A813" s="92"/>
      <c r="B813" s="92"/>
      <c r="C813" s="92"/>
      <c r="D813" s="92"/>
      <c r="E813" s="92"/>
      <c r="F813" s="92"/>
      <c r="G813" s="92"/>
      <c r="H813" s="92"/>
      <c r="I813" s="92"/>
      <c r="J813" s="92"/>
      <c r="K813" s="92"/>
      <c r="L813" s="92"/>
      <c r="M813" s="92"/>
      <c r="N813" s="92"/>
      <c r="O813" s="92"/>
      <c r="P813" s="92"/>
      <c r="Q813" s="92"/>
      <c r="R813" s="92"/>
      <c r="S813" s="92"/>
      <c r="T813" s="92"/>
      <c r="U813" s="92"/>
      <c r="V813" s="92"/>
      <c r="W813" s="92"/>
    </row>
    <row r="814" spans="1:23" ht="27.95" customHeight="1">
      <c r="A814" s="63"/>
      <c r="B814" s="63"/>
      <c r="C814" s="63"/>
      <c r="D814" s="63"/>
      <c r="E814" s="63"/>
      <c r="F814" s="63"/>
      <c r="G814" s="63"/>
      <c r="H814" s="63"/>
      <c r="I814" s="63"/>
      <c r="J814" s="63"/>
      <c r="K814" s="63"/>
      <c r="L814" s="63"/>
      <c r="M814" s="63"/>
      <c r="N814" s="63"/>
      <c r="O814" s="63"/>
      <c r="P814" s="63"/>
      <c r="Q814" s="63"/>
      <c r="R814" s="63"/>
      <c r="S814" s="63"/>
      <c r="T814" s="63"/>
      <c r="U814" s="63"/>
      <c r="V814" s="63"/>
      <c r="W814" s="63"/>
    </row>
    <row r="815" spans="1:23" ht="27.95" customHeight="1">
      <c r="A815" s="92"/>
      <c r="B815" s="92"/>
      <c r="C815" s="92"/>
      <c r="D815" s="92"/>
      <c r="E815" s="92"/>
      <c r="F815" s="92"/>
      <c r="G815" s="92"/>
      <c r="H815" s="92"/>
      <c r="I815" s="92"/>
      <c r="J815" s="92"/>
      <c r="K815" s="92"/>
      <c r="L815" s="92"/>
      <c r="M815" s="92"/>
      <c r="N815" s="92"/>
      <c r="O815" s="92"/>
      <c r="P815" s="92"/>
      <c r="Q815" s="92"/>
      <c r="R815" s="92"/>
      <c r="S815" s="92"/>
      <c r="T815" s="92"/>
      <c r="U815" s="92"/>
      <c r="V815" s="92"/>
      <c r="W815" s="92"/>
    </row>
    <row r="816" spans="1:23" ht="27.95" customHeight="1">
      <c r="A816" s="63"/>
      <c r="B816" s="63"/>
      <c r="C816" s="63"/>
      <c r="D816" s="63"/>
      <c r="E816" s="63"/>
      <c r="F816" s="63"/>
      <c r="G816" s="63"/>
      <c r="H816" s="63"/>
      <c r="I816" s="63"/>
      <c r="J816" s="63"/>
      <c r="K816" s="63"/>
      <c r="L816" s="63"/>
      <c r="M816" s="63"/>
      <c r="N816" s="63"/>
      <c r="O816" s="63"/>
      <c r="P816" s="63"/>
      <c r="Q816" s="63"/>
      <c r="R816" s="63"/>
      <c r="S816" s="63"/>
      <c r="T816" s="63"/>
      <c r="U816" s="63"/>
      <c r="V816" s="63"/>
      <c r="W816" s="63"/>
    </row>
    <row r="817" spans="1:23" ht="27.95" customHeight="1">
      <c r="A817" s="92"/>
      <c r="B817" s="92"/>
      <c r="C817" s="92"/>
      <c r="D817" s="92"/>
      <c r="E817" s="92"/>
      <c r="F817" s="92"/>
      <c r="G817" s="92"/>
      <c r="H817" s="92"/>
      <c r="I817" s="92"/>
      <c r="J817" s="92"/>
      <c r="K817" s="92"/>
      <c r="L817" s="92"/>
      <c r="M817" s="92"/>
      <c r="N817" s="92"/>
      <c r="O817" s="92"/>
      <c r="P817" s="92"/>
      <c r="Q817" s="92"/>
      <c r="R817" s="92"/>
      <c r="S817" s="92"/>
      <c r="T817" s="92"/>
      <c r="U817" s="92"/>
      <c r="V817" s="92"/>
      <c r="W817" s="92"/>
    </row>
    <row r="818" spans="1:23" ht="27.95" customHeight="1">
      <c r="A818" s="63"/>
      <c r="B818" s="63"/>
      <c r="C818" s="63"/>
      <c r="D818" s="63"/>
      <c r="E818" s="63"/>
      <c r="F818" s="63"/>
      <c r="G818" s="63"/>
      <c r="H818" s="63"/>
      <c r="I818" s="63"/>
      <c r="J818" s="63"/>
      <c r="K818" s="63"/>
      <c r="L818" s="63"/>
      <c r="M818" s="63"/>
      <c r="N818" s="63"/>
      <c r="O818" s="63"/>
      <c r="P818" s="63"/>
      <c r="Q818" s="63"/>
      <c r="R818" s="63"/>
      <c r="S818" s="63"/>
      <c r="T818" s="63"/>
      <c r="U818" s="63"/>
      <c r="V818" s="63"/>
      <c r="W818" s="63"/>
    </row>
    <row r="819" spans="1:23" ht="27.95" customHeight="1">
      <c r="A819" s="92"/>
      <c r="B819" s="92"/>
      <c r="C819" s="92"/>
      <c r="D819" s="92"/>
      <c r="E819" s="92"/>
      <c r="F819" s="92"/>
      <c r="G819" s="92"/>
      <c r="H819" s="92"/>
      <c r="I819" s="92"/>
      <c r="J819" s="92"/>
      <c r="K819" s="92"/>
      <c r="L819" s="92"/>
      <c r="M819" s="92"/>
      <c r="N819" s="92"/>
      <c r="O819" s="92"/>
      <c r="P819" s="92"/>
      <c r="Q819" s="92"/>
      <c r="R819" s="92"/>
      <c r="S819" s="92"/>
      <c r="T819" s="92"/>
      <c r="U819" s="92"/>
      <c r="V819" s="92"/>
      <c r="W819" s="92"/>
    </row>
    <row r="820" spans="1:23" ht="27.95" customHeight="1">
      <c r="A820" s="63"/>
      <c r="B820" s="63"/>
      <c r="C820" s="63"/>
      <c r="D820" s="63"/>
      <c r="E820" s="63"/>
      <c r="F820" s="63"/>
      <c r="G820" s="63"/>
      <c r="H820" s="63"/>
      <c r="I820" s="63"/>
      <c r="J820" s="63"/>
      <c r="K820" s="63"/>
      <c r="L820" s="63"/>
      <c r="M820" s="63"/>
      <c r="N820" s="63"/>
      <c r="O820" s="63"/>
      <c r="P820" s="63"/>
      <c r="Q820" s="63"/>
      <c r="R820" s="63"/>
      <c r="S820" s="63"/>
      <c r="T820" s="63"/>
      <c r="U820" s="63"/>
      <c r="V820" s="63"/>
      <c r="W820" s="63"/>
    </row>
    <row r="821" spans="1:23" ht="27.95" customHeight="1">
      <c r="A821" s="92"/>
      <c r="B821" s="92"/>
      <c r="C821" s="92"/>
      <c r="D821" s="92"/>
      <c r="E821" s="92"/>
      <c r="F821" s="92"/>
      <c r="G821" s="92"/>
      <c r="H821" s="92"/>
      <c r="I821" s="92"/>
      <c r="J821" s="92"/>
      <c r="K821" s="92"/>
      <c r="L821" s="92"/>
      <c r="M821" s="92"/>
      <c r="N821" s="92"/>
      <c r="O821" s="92"/>
      <c r="P821" s="92"/>
      <c r="Q821" s="92"/>
      <c r="R821" s="92"/>
      <c r="S821" s="92"/>
      <c r="T821" s="92"/>
      <c r="U821" s="92"/>
      <c r="V821" s="92"/>
      <c r="W821" s="92"/>
    </row>
    <row r="822" spans="1:23" ht="27.95" customHeight="1">
      <c r="A822" s="63"/>
      <c r="B822" s="63"/>
      <c r="C822" s="63"/>
      <c r="D822" s="63"/>
      <c r="E822" s="63"/>
      <c r="F822" s="63"/>
      <c r="G822" s="63"/>
      <c r="H822" s="63"/>
      <c r="I822" s="63"/>
      <c r="J822" s="63"/>
      <c r="K822" s="63"/>
      <c r="L822" s="63"/>
      <c r="M822" s="63"/>
      <c r="N822" s="63"/>
      <c r="O822" s="63"/>
      <c r="P822" s="63"/>
      <c r="Q822" s="63"/>
      <c r="R822" s="63"/>
      <c r="S822" s="63"/>
      <c r="T822" s="63"/>
      <c r="U822" s="63"/>
      <c r="V822" s="63"/>
      <c r="W822" s="63"/>
    </row>
    <row r="823" spans="1:23" ht="27.95" customHeight="1">
      <c r="A823" s="92"/>
      <c r="B823" s="92"/>
      <c r="C823" s="92"/>
      <c r="D823" s="92"/>
      <c r="E823" s="92"/>
      <c r="F823" s="92"/>
      <c r="G823" s="92"/>
      <c r="H823" s="92"/>
      <c r="I823" s="92"/>
      <c r="J823" s="92"/>
      <c r="K823" s="92"/>
      <c r="L823" s="92"/>
      <c r="M823" s="92"/>
      <c r="N823" s="92"/>
      <c r="O823" s="92"/>
      <c r="P823" s="92"/>
      <c r="Q823" s="92"/>
      <c r="R823" s="92"/>
      <c r="S823" s="92"/>
      <c r="T823" s="92"/>
      <c r="U823" s="92"/>
      <c r="V823" s="92"/>
      <c r="W823" s="92"/>
    </row>
    <row r="824" spans="1:23" ht="27.95" customHeight="1">
      <c r="A824" s="63"/>
      <c r="B824" s="63"/>
      <c r="C824" s="63"/>
      <c r="D824" s="63"/>
      <c r="E824" s="63"/>
      <c r="F824" s="63"/>
      <c r="G824" s="63"/>
      <c r="H824" s="63"/>
      <c r="I824" s="63"/>
      <c r="J824" s="63"/>
      <c r="K824" s="63"/>
      <c r="L824" s="63"/>
      <c r="M824" s="63"/>
      <c r="N824" s="63"/>
      <c r="O824" s="63"/>
      <c r="P824" s="63"/>
      <c r="Q824" s="63"/>
      <c r="R824" s="63"/>
      <c r="S824" s="63"/>
      <c r="T824" s="63"/>
      <c r="U824" s="63"/>
      <c r="V824" s="63"/>
      <c r="W824" s="63"/>
    </row>
    <row r="825" spans="1:23" ht="27.95" customHeight="1">
      <c r="A825" s="92"/>
      <c r="B825" s="92"/>
      <c r="C825" s="92"/>
      <c r="D825" s="92"/>
      <c r="E825" s="92"/>
      <c r="F825" s="92"/>
      <c r="G825" s="92"/>
      <c r="H825" s="92"/>
      <c r="I825" s="92"/>
      <c r="J825" s="92"/>
      <c r="K825" s="92"/>
      <c r="L825" s="92"/>
      <c r="M825" s="92"/>
      <c r="N825" s="92"/>
      <c r="O825" s="92"/>
      <c r="P825" s="92"/>
      <c r="Q825" s="92"/>
      <c r="R825" s="92"/>
      <c r="S825" s="92"/>
      <c r="T825" s="92"/>
      <c r="U825" s="92"/>
      <c r="V825" s="92"/>
      <c r="W825" s="92"/>
    </row>
  </sheetData>
  <autoFilter ref="A1:W825" xr:uid="{00000000-0009-0000-0000-000002000000}"/>
  <customSheetViews>
    <customSheetView guid="{458CE12D-0B85-4832-9EF5-20AA995AC114}" filter="1" showAutoFilter="1">
      <pageMargins left="0.7" right="0.7" top="0.78740157499999996" bottom="0.78740157499999996" header="0.3" footer="0.3"/>
      <autoFilter ref="A1:AD38" xr:uid="{00000000-0000-0000-0000-000000000000}"/>
    </customSheetView>
  </customSheetViews>
  <hyperlinks>
    <hyperlink ref="J2" r:id="rId1" xr:uid="{00000000-0004-0000-0200-000000000000}"/>
    <hyperlink ref="A3" r:id="rId2" xr:uid="{00000000-0004-0000-0200-000001000000}"/>
    <hyperlink ref="J3" r:id="rId3" xr:uid="{00000000-0004-0000-0200-000002000000}"/>
    <hyperlink ref="A4" r:id="rId4" xr:uid="{00000000-0004-0000-0200-000003000000}"/>
    <hyperlink ref="J4" r:id="rId5" xr:uid="{00000000-0004-0000-0200-000004000000}"/>
    <hyperlink ref="A5" r:id="rId6" xr:uid="{00000000-0004-0000-0200-000005000000}"/>
    <hyperlink ref="J5" r:id="rId7" xr:uid="{00000000-0004-0000-0200-000006000000}"/>
    <hyperlink ref="A7" r:id="rId8" xr:uid="{00000000-0004-0000-0200-000007000000}"/>
    <hyperlink ref="J7" r:id="rId9" xr:uid="{00000000-0004-0000-0200-000008000000}"/>
    <hyperlink ref="A8" r:id="rId10" xr:uid="{00000000-0004-0000-0200-000009000000}"/>
    <hyperlink ref="J8" r:id="rId11" xr:uid="{00000000-0004-0000-0200-00000A000000}"/>
    <hyperlink ref="A9" r:id="rId12" xr:uid="{00000000-0004-0000-0200-00000B000000}"/>
    <hyperlink ref="J9" r:id="rId13" xr:uid="{00000000-0004-0000-0200-00000C000000}"/>
    <hyperlink ref="A10" r:id="rId14" xr:uid="{00000000-0004-0000-0200-00000D000000}"/>
    <hyperlink ref="J10" r:id="rId15" xr:uid="{00000000-0004-0000-0200-00000E000000}"/>
    <hyperlink ref="A11" r:id="rId16" xr:uid="{00000000-0004-0000-0200-00000F000000}"/>
    <hyperlink ref="J11" r:id="rId17" xr:uid="{00000000-0004-0000-0200-000010000000}"/>
    <hyperlink ref="A12" r:id="rId18" xr:uid="{00000000-0004-0000-0200-000011000000}"/>
    <hyperlink ref="A13" r:id="rId19" xr:uid="{00000000-0004-0000-0200-000012000000}"/>
    <hyperlink ref="J13" r:id="rId20" xr:uid="{00000000-0004-0000-0200-000013000000}"/>
    <hyperlink ref="A14" r:id="rId21" xr:uid="{00000000-0004-0000-0200-000014000000}"/>
    <hyperlink ref="J14" r:id="rId22" xr:uid="{00000000-0004-0000-0200-000015000000}"/>
    <hyperlink ref="J15" r:id="rId23" xr:uid="{00000000-0004-0000-0200-000016000000}"/>
    <hyperlink ref="K15" r:id="rId24" xr:uid="{00000000-0004-0000-0200-000017000000}"/>
    <hyperlink ref="K16" r:id="rId25" xr:uid="{00000000-0004-0000-0200-000018000000}"/>
    <hyperlink ref="J17" r:id="rId26" xr:uid="{00000000-0004-0000-0200-000019000000}"/>
    <hyperlink ref="K17" r:id="rId27" xr:uid="{00000000-0004-0000-0200-00001A000000}"/>
    <hyperlink ref="A18" r:id="rId28" xr:uid="{00000000-0004-0000-0200-00001B000000}"/>
    <hyperlink ref="J18" r:id="rId29" xr:uid="{00000000-0004-0000-0200-00001C000000}"/>
    <hyperlink ref="J22" r:id="rId30" xr:uid="{00000000-0004-0000-0200-00001D000000}"/>
    <hyperlink ref="J23" r:id="rId31" xr:uid="{00000000-0004-0000-0200-00001E000000}"/>
    <hyperlink ref="A24" r:id="rId32" xr:uid="{00000000-0004-0000-0200-00001F000000}"/>
    <hyperlink ref="J25" r:id="rId33" xr:uid="{00000000-0004-0000-0200-000020000000}"/>
    <hyperlink ref="K25" r:id="rId34" xr:uid="{00000000-0004-0000-0200-000021000000}"/>
    <hyperlink ref="J26" r:id="rId35" xr:uid="{00000000-0004-0000-0200-000022000000}"/>
    <hyperlink ref="J27" r:id="rId36" xr:uid="{00000000-0004-0000-0200-000023000000}"/>
    <hyperlink ref="A28" r:id="rId37" xr:uid="{00000000-0004-0000-0200-000024000000}"/>
    <hyperlink ref="K28" r:id="rId38" xr:uid="{00000000-0004-0000-0200-000025000000}"/>
    <hyperlink ref="A29" r:id="rId39" xr:uid="{00000000-0004-0000-0200-000026000000}"/>
    <hyperlink ref="J29" r:id="rId40" xr:uid="{00000000-0004-0000-0200-000027000000}"/>
    <hyperlink ref="A30" r:id="rId41" xr:uid="{00000000-0004-0000-0200-000028000000}"/>
    <hyperlink ref="J30" r:id="rId42" xr:uid="{00000000-0004-0000-0200-000029000000}"/>
    <hyperlink ref="A31" r:id="rId43" xr:uid="{00000000-0004-0000-0200-00002A000000}"/>
    <hyperlink ref="J31" r:id="rId44" xr:uid="{00000000-0004-0000-0200-00002B000000}"/>
    <hyperlink ref="A32" r:id="rId45" xr:uid="{00000000-0004-0000-0200-00002C000000}"/>
    <hyperlink ref="J32" r:id="rId46" xr:uid="{00000000-0004-0000-0200-00002D000000}"/>
    <hyperlink ref="A33" r:id="rId47" xr:uid="{00000000-0004-0000-0200-00002E000000}"/>
    <hyperlink ref="J33" r:id="rId48" xr:uid="{00000000-0004-0000-0200-00002F000000}"/>
    <hyperlink ref="A34" r:id="rId49" xr:uid="{00000000-0004-0000-0200-000030000000}"/>
    <hyperlink ref="J34" r:id="rId50" xr:uid="{00000000-0004-0000-0200-000031000000}"/>
    <hyperlink ref="A35" r:id="rId51" xr:uid="{00000000-0004-0000-0200-000032000000}"/>
    <hyperlink ref="K35" r:id="rId52" xr:uid="{00000000-0004-0000-0200-000033000000}"/>
    <hyperlink ref="A37" r:id="rId53" xr:uid="{00000000-0004-0000-0200-000034000000}"/>
    <hyperlink ref="J41" r:id="rId54" xr:uid="{00000000-0004-0000-0200-000035000000}"/>
    <hyperlink ref="J42" r:id="rId55" xr:uid="{00000000-0004-0000-0200-000036000000}"/>
    <hyperlink ref="J45" r:id="rId56" xr:uid="{00000000-0004-0000-0200-000037000000}"/>
    <hyperlink ref="K45" r:id="rId57" xr:uid="{00000000-0004-0000-0200-000038000000}"/>
    <hyperlink ref="J47" r:id="rId58" xr:uid="{00000000-0004-0000-0200-000039000000}"/>
    <hyperlink ref="J48" r:id="rId59" xr:uid="{00000000-0004-0000-0200-00003A000000}"/>
    <hyperlink ref="A49" r:id="rId60" xr:uid="{00000000-0004-0000-0200-00003B000000}"/>
    <hyperlink ref="K50" r:id="rId61" xr:uid="{00000000-0004-0000-0200-00003C000000}"/>
    <hyperlink ref="A51" r:id="rId62" xr:uid="{00000000-0004-0000-0200-00003D000000}"/>
    <hyperlink ref="J51" r:id="rId63" xr:uid="{00000000-0004-0000-0200-00003E000000}"/>
    <hyperlink ref="A52" r:id="rId64" xr:uid="{00000000-0004-0000-0200-00003F000000}"/>
    <hyperlink ref="J52" r:id="rId65" xr:uid="{00000000-0004-0000-0200-000040000000}"/>
    <hyperlink ref="A53" r:id="rId66" xr:uid="{00000000-0004-0000-0200-000041000000}"/>
    <hyperlink ref="K53" r:id="rId67" xr:uid="{00000000-0004-0000-0200-000042000000}"/>
    <hyperlink ref="L53" r:id="rId68" xr:uid="{00000000-0004-0000-0200-000043000000}"/>
    <hyperlink ref="J54" r:id="rId69" xr:uid="{00000000-0004-0000-0200-000044000000}"/>
    <hyperlink ref="J59" r:id="rId70" xr:uid="{00000000-0004-0000-0200-000045000000}"/>
    <hyperlink ref="A60" r:id="rId71" xr:uid="{00000000-0004-0000-0200-000046000000}"/>
    <hyperlink ref="J60" r:id="rId72" xr:uid="{00000000-0004-0000-0200-000047000000}"/>
    <hyperlink ref="J61" r:id="rId73" xr:uid="{00000000-0004-0000-0200-000048000000}"/>
    <hyperlink ref="A63" r:id="rId74" xr:uid="{00000000-0004-0000-0200-000049000000}"/>
    <hyperlink ref="J63" r:id="rId75" xr:uid="{00000000-0004-0000-0200-00004A000000}"/>
    <hyperlink ref="K65" r:id="rId76" xr:uid="{00000000-0004-0000-0200-00004B000000}"/>
    <hyperlink ref="A66" r:id="rId77" xr:uid="{00000000-0004-0000-0200-00004C000000}"/>
    <hyperlink ref="K67" r:id="rId78" xr:uid="{00000000-0004-0000-0200-00004D000000}"/>
    <hyperlink ref="J69" r:id="rId79" location="!/toolbar/main" xr:uid="{00000000-0004-0000-0200-00004E000000}"/>
    <hyperlink ref="A70" r:id="rId80" xr:uid="{00000000-0004-0000-0200-00004F000000}"/>
    <hyperlink ref="J71" r:id="rId81" xr:uid="{00000000-0004-0000-0200-000050000000}"/>
    <hyperlink ref="A72" r:id="rId82" xr:uid="{00000000-0004-0000-0200-000051000000}"/>
    <hyperlink ref="A73" r:id="rId83" xr:uid="{00000000-0004-0000-0200-000052000000}"/>
    <hyperlink ref="A74" r:id="rId84" xr:uid="{00000000-0004-0000-0200-000053000000}"/>
    <hyperlink ref="K74" r:id="rId85" xr:uid="{00000000-0004-0000-0200-000054000000}"/>
    <hyperlink ref="A76" r:id="rId86" xr:uid="{00000000-0004-0000-0200-000055000000}"/>
    <hyperlink ref="A77" r:id="rId87" xr:uid="{00000000-0004-0000-0200-000056000000}"/>
    <hyperlink ref="A78" r:id="rId88" xr:uid="{00000000-0004-0000-0200-000057000000}"/>
    <hyperlink ref="J78" r:id="rId89" xr:uid="{00000000-0004-0000-0200-000058000000}"/>
    <hyperlink ref="J79" r:id="rId90" xr:uid="{00000000-0004-0000-0200-000059000000}"/>
    <hyperlink ref="J80" r:id="rId91" xr:uid="{00000000-0004-0000-0200-00005A000000}"/>
    <hyperlink ref="A81" r:id="rId92" xr:uid="{00000000-0004-0000-0200-00005B000000}"/>
    <hyperlink ref="A82" r:id="rId93" xr:uid="{00000000-0004-0000-0200-00005C000000}"/>
    <hyperlink ref="J83" r:id="rId94" xr:uid="{00000000-0004-0000-0200-00005D000000}"/>
    <hyperlink ref="J84" r:id="rId95" xr:uid="{00000000-0004-0000-0200-00005E000000}"/>
    <hyperlink ref="A85" r:id="rId96" xr:uid="{00000000-0004-0000-0200-00005F000000}"/>
    <hyperlink ref="A87" r:id="rId97" xr:uid="{00000000-0004-0000-0200-000060000000}"/>
    <hyperlink ref="J88" r:id="rId98" xr:uid="{00000000-0004-0000-0200-000061000000}"/>
    <hyperlink ref="A89" r:id="rId99" xr:uid="{00000000-0004-0000-0200-000062000000}"/>
    <hyperlink ref="A90" r:id="rId100" xr:uid="{00000000-0004-0000-0200-000063000000}"/>
    <hyperlink ref="J90" r:id="rId101" xr:uid="{00000000-0004-0000-0200-000064000000}"/>
    <hyperlink ref="A91" r:id="rId102" xr:uid="{00000000-0004-0000-0200-000065000000}"/>
    <hyperlink ref="J91" r:id="rId103" xr:uid="{00000000-0004-0000-0200-000066000000}"/>
    <hyperlink ref="A92" r:id="rId104" xr:uid="{00000000-0004-0000-0200-000067000000}"/>
    <hyperlink ref="J92" r:id="rId105" xr:uid="{00000000-0004-0000-0200-000068000000}"/>
    <hyperlink ref="A94" r:id="rId106" xr:uid="{00000000-0004-0000-0200-000069000000}"/>
    <hyperlink ref="A95" r:id="rId107" xr:uid="{00000000-0004-0000-0200-00006A000000}"/>
    <hyperlink ref="J96" r:id="rId108" xr:uid="{00000000-0004-0000-0200-00006B000000}"/>
    <hyperlink ref="A97" r:id="rId109" xr:uid="{00000000-0004-0000-0200-00006C000000}"/>
    <hyperlink ref="A98" r:id="rId110" xr:uid="{00000000-0004-0000-0200-00006D000000}"/>
    <hyperlink ref="A99" r:id="rId111" xr:uid="{00000000-0004-0000-0200-00006E000000}"/>
    <hyperlink ref="A100" r:id="rId112" xr:uid="{00000000-0004-0000-0200-00006F000000}"/>
    <hyperlink ref="A101" r:id="rId113" xr:uid="{00000000-0004-0000-0200-000070000000}"/>
    <hyperlink ref="J101" r:id="rId114" xr:uid="{00000000-0004-0000-0200-000071000000}"/>
    <hyperlink ref="A102" r:id="rId115" xr:uid="{00000000-0004-0000-0200-000072000000}"/>
    <hyperlink ref="J102" r:id="rId116" xr:uid="{00000000-0004-0000-0200-000073000000}"/>
    <hyperlink ref="A103" r:id="rId117" xr:uid="{00000000-0004-0000-0200-000074000000}"/>
    <hyperlink ref="J104" r:id="rId118" xr:uid="{00000000-0004-0000-0200-000075000000}"/>
    <hyperlink ref="J105" r:id="rId119" xr:uid="{00000000-0004-0000-0200-000076000000}"/>
    <hyperlink ref="J106" r:id="rId120" xr:uid="{00000000-0004-0000-0200-000077000000}"/>
    <hyperlink ref="A108" r:id="rId121" xr:uid="{00000000-0004-0000-0200-000078000000}"/>
    <hyperlink ref="J109" r:id="rId122" xr:uid="{00000000-0004-0000-0200-000079000000}"/>
    <hyperlink ref="A110" r:id="rId123" xr:uid="{00000000-0004-0000-0200-00007A000000}"/>
    <hyperlink ref="A111" r:id="rId124" xr:uid="{00000000-0004-0000-0200-00007B000000}"/>
    <hyperlink ref="K111" r:id="rId125" xr:uid="{00000000-0004-0000-0200-00007C000000}"/>
    <hyperlink ref="A112" r:id="rId126" xr:uid="{00000000-0004-0000-0200-00007D000000}"/>
    <hyperlink ref="K112" r:id="rId127" xr:uid="{00000000-0004-0000-0200-00007E000000}"/>
    <hyperlink ref="A113" r:id="rId128" xr:uid="{00000000-0004-0000-0200-00007F000000}"/>
    <hyperlink ref="J113" r:id="rId129" xr:uid="{00000000-0004-0000-0200-000080000000}"/>
    <hyperlink ref="K113" r:id="rId130" xr:uid="{00000000-0004-0000-0200-000081000000}"/>
    <hyperlink ref="A114" r:id="rId131" xr:uid="{00000000-0004-0000-0200-000082000000}"/>
    <hyperlink ref="A115" r:id="rId132" xr:uid="{00000000-0004-0000-0200-000083000000}"/>
    <hyperlink ref="A116" r:id="rId133" xr:uid="{00000000-0004-0000-0200-000084000000}"/>
    <hyperlink ref="A117" r:id="rId134" xr:uid="{00000000-0004-0000-0200-000085000000}"/>
    <hyperlink ref="A119" r:id="rId135" xr:uid="{00000000-0004-0000-0200-000086000000}"/>
    <hyperlink ref="A121" r:id="rId136" xr:uid="{00000000-0004-0000-0200-000087000000}"/>
    <hyperlink ref="A122" r:id="rId137" xr:uid="{00000000-0004-0000-0200-000088000000}"/>
    <hyperlink ref="J122" r:id="rId138" xr:uid="{00000000-0004-0000-0200-000089000000}"/>
    <hyperlink ref="A123" r:id="rId139" xr:uid="{00000000-0004-0000-0200-00008A000000}"/>
    <hyperlink ref="A124" r:id="rId140" xr:uid="{00000000-0004-0000-0200-00008B000000}"/>
    <hyperlink ref="A125" r:id="rId141" xr:uid="{00000000-0004-0000-0200-00008C000000}"/>
    <hyperlink ref="K125" r:id="rId142" xr:uid="{00000000-0004-0000-0200-00008D000000}"/>
    <hyperlink ref="A126" r:id="rId143" xr:uid="{00000000-0004-0000-0200-00008E000000}"/>
    <hyperlink ref="A127" r:id="rId144" xr:uid="{00000000-0004-0000-0200-00008F000000}"/>
    <hyperlink ref="K127" r:id="rId145" xr:uid="{00000000-0004-0000-0200-000090000000}"/>
    <hyperlink ref="A128" r:id="rId146" xr:uid="{00000000-0004-0000-0200-000091000000}"/>
    <hyperlink ref="A129" r:id="rId147" xr:uid="{00000000-0004-0000-0200-000092000000}"/>
    <hyperlink ref="A130" r:id="rId148" xr:uid="{00000000-0004-0000-0200-000093000000}"/>
    <hyperlink ref="A131" r:id="rId149" xr:uid="{00000000-0004-0000-0200-000094000000}"/>
    <hyperlink ref="A133" r:id="rId150" xr:uid="{00000000-0004-0000-0200-000095000000}"/>
    <hyperlink ref="A134" r:id="rId151" xr:uid="{00000000-0004-0000-0200-000096000000}"/>
    <hyperlink ref="J134" r:id="rId152" xr:uid="{00000000-0004-0000-0200-000097000000}"/>
    <hyperlink ref="A135" r:id="rId153" xr:uid="{00000000-0004-0000-0200-000098000000}"/>
    <hyperlink ref="A136" r:id="rId154" xr:uid="{00000000-0004-0000-0200-000099000000}"/>
    <hyperlink ref="A137" r:id="rId155" xr:uid="{00000000-0004-0000-0200-00009A000000}"/>
    <hyperlink ref="J139" r:id="rId156" xr:uid="{00000000-0004-0000-0200-00009B000000}"/>
    <hyperlink ref="K139" r:id="rId157" xr:uid="{00000000-0004-0000-0200-00009C000000}"/>
    <hyperlink ref="K145" r:id="rId158" xr:uid="{00000000-0004-0000-0200-00009D000000}"/>
    <hyperlink ref="K146" r:id="rId159" xr:uid="{00000000-0004-0000-0200-00009E000000}"/>
    <hyperlink ref="J148" r:id="rId160" xr:uid="{00000000-0004-0000-0200-00009F000000}"/>
    <hyperlink ref="J152" r:id="rId161" xr:uid="{00000000-0004-0000-0200-0000A0000000}"/>
    <hyperlink ref="K152" r:id="rId162" xr:uid="{00000000-0004-0000-0200-0000A1000000}"/>
    <hyperlink ref="J153" r:id="rId163" xr:uid="{00000000-0004-0000-0200-0000A2000000}"/>
    <hyperlink ref="J154" r:id="rId164" xr:uid="{00000000-0004-0000-0200-0000A3000000}"/>
    <hyperlink ref="J155" r:id="rId165" xr:uid="{00000000-0004-0000-0200-0000A4000000}"/>
    <hyperlink ref="J156" r:id="rId166" xr:uid="{00000000-0004-0000-0200-0000A5000000}"/>
    <hyperlink ref="J157" r:id="rId167" xr:uid="{00000000-0004-0000-0200-0000A6000000}"/>
    <hyperlink ref="J158" r:id="rId168" xr:uid="{00000000-0004-0000-0200-0000A7000000}"/>
    <hyperlink ref="J159" r:id="rId169" xr:uid="{00000000-0004-0000-0200-0000A8000000}"/>
    <hyperlink ref="J160" r:id="rId170" xr:uid="{00000000-0004-0000-0200-0000A9000000}"/>
    <hyperlink ref="J161" r:id="rId171" xr:uid="{00000000-0004-0000-0200-0000AA000000}"/>
    <hyperlink ref="J162" r:id="rId172" xr:uid="{00000000-0004-0000-0200-0000AB000000}"/>
    <hyperlink ref="J163" r:id="rId173" xr:uid="{00000000-0004-0000-0200-0000AC000000}"/>
    <hyperlink ref="J164" r:id="rId174" xr:uid="{00000000-0004-0000-0200-0000AD000000}"/>
    <hyperlink ref="J165" r:id="rId175" xr:uid="{00000000-0004-0000-0200-0000AE000000}"/>
  </hyperlinks>
  <pageMargins left="0.75" right="0.75" top="1" bottom="1" header="0.5" footer="0.5"/>
  <pageSetup paperSize="9" orientation="portrait" horizontalDpi="4294967292" verticalDpi="4294967292"/>
  <drawing r:id="rId176"/>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879"/>
  <sheetViews>
    <sheetView workbookViewId="0">
      <pane xSplit="1" ySplit="1" topLeftCell="B2" activePane="bottomRight" state="frozen"/>
      <selection pane="topRight" activeCell="B1" sqref="B1"/>
      <selection pane="bottomLeft" activeCell="A2" sqref="A2"/>
      <selection pane="bottomRight" activeCell="D880" sqref="D880"/>
    </sheetView>
  </sheetViews>
  <sheetFormatPr baseColWidth="10" defaultColWidth="23.7109375" defaultRowHeight="27.95" customHeight="1"/>
  <cols>
    <col min="1" max="1" width="47.140625" style="56" customWidth="1"/>
    <col min="2" max="2" width="23.7109375" style="56"/>
    <col min="3" max="3" width="47.140625" style="56" customWidth="1"/>
    <col min="4" max="8" width="23.7109375" style="56"/>
    <col min="9" max="9" width="47.140625" style="56" customWidth="1"/>
    <col min="10" max="16384" width="23.7109375" style="56"/>
  </cols>
  <sheetData>
    <row r="1" spans="1:23" s="104" customFormat="1" ht="27.95" customHeight="1">
      <c r="A1" s="102" t="s">
        <v>198</v>
      </c>
      <c r="B1" s="103" t="s">
        <v>0</v>
      </c>
      <c r="C1" s="103" t="s">
        <v>1</v>
      </c>
      <c r="D1" s="103" t="s">
        <v>2</v>
      </c>
      <c r="E1" s="103" t="s">
        <v>3</v>
      </c>
      <c r="F1" s="103" t="s">
        <v>4</v>
      </c>
      <c r="G1" s="103" t="s">
        <v>5</v>
      </c>
      <c r="H1" s="103" t="s">
        <v>6</v>
      </c>
      <c r="I1" s="103" t="s">
        <v>7</v>
      </c>
      <c r="J1" s="103" t="s">
        <v>8</v>
      </c>
      <c r="K1" s="102" t="s">
        <v>9</v>
      </c>
      <c r="L1" s="102"/>
      <c r="M1" s="102"/>
      <c r="N1" s="102"/>
      <c r="O1" s="102"/>
      <c r="P1" s="102"/>
      <c r="Q1" s="102"/>
      <c r="R1" s="102"/>
      <c r="S1" s="102"/>
      <c r="T1" s="102"/>
      <c r="U1" s="102"/>
      <c r="V1" s="102"/>
      <c r="W1" s="102"/>
    </row>
    <row r="2" spans="1:23" customFormat="1" ht="30" customHeight="1">
      <c r="A2" s="8" t="str">
        <f>HYPERLINK(" http://localizingthesdgs.org","LOCAL 2030: Localizing SDG")</f>
        <v>LOCAL 2030: Localizing SDG</v>
      </c>
      <c r="B2" s="9" t="s">
        <v>10</v>
      </c>
      <c r="C2" s="9" t="s">
        <v>11</v>
      </c>
      <c r="D2" s="9" t="s">
        <v>12</v>
      </c>
      <c r="E2" s="9" t="s">
        <v>13</v>
      </c>
      <c r="F2" s="9" t="s">
        <v>14</v>
      </c>
      <c r="G2" s="9" t="s">
        <v>15</v>
      </c>
      <c r="H2" s="9"/>
      <c r="I2" s="10"/>
      <c r="J2" s="12" t="s">
        <v>16</v>
      </c>
      <c r="K2" s="11"/>
      <c r="L2" s="11"/>
      <c r="M2" s="11"/>
      <c r="N2" s="11"/>
      <c r="O2" s="11"/>
      <c r="P2" s="11"/>
      <c r="Q2" s="11"/>
      <c r="R2" s="11"/>
      <c r="S2" s="11"/>
      <c r="T2" s="11"/>
      <c r="U2" s="11"/>
      <c r="V2" s="11"/>
      <c r="W2" s="11"/>
    </row>
    <row r="3" spans="1:23" ht="27.95" customHeight="1">
      <c r="A3" s="105" t="str">
        <f>HYPERLINK("https://www.old.metropolis.org/sites/default/files/media_root/publications/issue_paper_vol_2_metropolises_addressing_global_agendas_v2.pdf","Metropolis Adressing the Global Agendas ")</f>
        <v xml:space="preserve">Metropolis Adressing the Global Agendas </v>
      </c>
      <c r="B3" s="106" t="s">
        <v>52</v>
      </c>
      <c r="C3" s="107" t="s">
        <v>70</v>
      </c>
      <c r="D3" s="107" t="s">
        <v>71</v>
      </c>
      <c r="E3" s="106" t="s">
        <v>40</v>
      </c>
      <c r="F3" s="107" t="s">
        <v>72</v>
      </c>
      <c r="G3" s="106" t="s">
        <v>61</v>
      </c>
      <c r="H3" s="107"/>
      <c r="I3" s="108"/>
      <c r="J3" s="105"/>
      <c r="K3" s="107"/>
      <c r="L3" s="107"/>
      <c r="M3" s="107"/>
      <c r="N3" s="107"/>
      <c r="O3" s="107"/>
      <c r="P3" s="107"/>
      <c r="Q3" s="107"/>
      <c r="R3" s="107"/>
      <c r="S3" s="107"/>
      <c r="T3" s="107"/>
      <c r="U3" s="107"/>
      <c r="V3" s="107"/>
      <c r="W3" s="107"/>
    </row>
    <row r="4" spans="1:23" ht="27.95" customHeight="1">
      <c r="A4" s="61" t="s">
        <v>81</v>
      </c>
      <c r="B4" s="62" t="s">
        <v>38</v>
      </c>
      <c r="C4" s="62" t="s">
        <v>82</v>
      </c>
      <c r="D4" s="63" t="s">
        <v>83</v>
      </c>
      <c r="E4" s="62" t="s">
        <v>40</v>
      </c>
      <c r="F4" s="63" t="s">
        <v>14</v>
      </c>
      <c r="G4" s="62" t="s">
        <v>61</v>
      </c>
      <c r="H4" s="63"/>
      <c r="I4" s="63" t="s">
        <v>84</v>
      </c>
      <c r="J4" s="61" t="s">
        <v>85</v>
      </c>
      <c r="K4" s="63"/>
      <c r="L4" s="63"/>
      <c r="M4" s="63"/>
      <c r="N4" s="63"/>
      <c r="O4" s="63"/>
      <c r="P4" s="63"/>
      <c r="Q4" s="63"/>
      <c r="R4" s="63"/>
      <c r="S4" s="63"/>
      <c r="T4" s="63"/>
      <c r="U4" s="63"/>
      <c r="V4" s="63"/>
      <c r="W4" s="63"/>
    </row>
    <row r="5" spans="1:23" ht="27.95" customHeight="1">
      <c r="A5" s="105" t="s">
        <v>86</v>
      </c>
      <c r="B5" s="106" t="s">
        <v>38</v>
      </c>
      <c r="C5" s="107" t="s">
        <v>87</v>
      </c>
      <c r="D5" s="107" t="s">
        <v>12</v>
      </c>
      <c r="E5" s="106" t="s">
        <v>40</v>
      </c>
      <c r="F5" s="107"/>
      <c r="G5" s="106" t="s">
        <v>61</v>
      </c>
      <c r="H5" s="107"/>
      <c r="I5" s="106" t="s">
        <v>88</v>
      </c>
      <c r="J5" s="105" t="s">
        <v>85</v>
      </c>
      <c r="K5" s="107"/>
      <c r="L5" s="107"/>
      <c r="M5" s="107"/>
      <c r="N5" s="107"/>
      <c r="O5" s="107"/>
      <c r="P5" s="107"/>
      <c r="Q5" s="107"/>
      <c r="R5" s="107"/>
      <c r="S5" s="107"/>
      <c r="T5" s="107"/>
      <c r="U5" s="107"/>
      <c r="V5" s="107"/>
      <c r="W5" s="107"/>
    </row>
    <row r="6" spans="1:23" ht="27.95" customHeight="1">
      <c r="A6" s="61" t="s">
        <v>89</v>
      </c>
      <c r="B6" s="63" t="s">
        <v>32</v>
      </c>
      <c r="C6" s="63" t="s">
        <v>90</v>
      </c>
      <c r="D6" s="63" t="s">
        <v>91</v>
      </c>
      <c r="E6" s="62" t="s">
        <v>40</v>
      </c>
      <c r="F6" s="63" t="s">
        <v>92</v>
      </c>
      <c r="G6" s="82" t="s">
        <v>93</v>
      </c>
      <c r="H6" s="63" t="s">
        <v>94</v>
      </c>
      <c r="I6" s="63" t="s">
        <v>95</v>
      </c>
      <c r="J6" s="61" t="s">
        <v>96</v>
      </c>
      <c r="K6" s="63"/>
      <c r="L6" s="63"/>
      <c r="M6" s="63"/>
      <c r="N6" s="63"/>
      <c r="O6" s="63"/>
      <c r="P6" s="63"/>
      <c r="Q6" s="63"/>
      <c r="R6" s="63"/>
      <c r="S6" s="63"/>
      <c r="T6" s="63"/>
      <c r="U6" s="63"/>
      <c r="V6" s="63"/>
      <c r="W6" s="63"/>
    </row>
    <row r="7" spans="1:23" ht="27.95" customHeight="1">
      <c r="A7" s="105" t="s">
        <v>104</v>
      </c>
      <c r="B7" s="107" t="s">
        <v>22</v>
      </c>
      <c r="C7" s="106" t="s">
        <v>105</v>
      </c>
      <c r="D7" s="107" t="s">
        <v>12</v>
      </c>
      <c r="E7" s="106" t="s">
        <v>40</v>
      </c>
      <c r="F7" s="107" t="s">
        <v>24</v>
      </c>
      <c r="G7" s="106" t="s">
        <v>106</v>
      </c>
      <c r="H7" s="107" t="s">
        <v>101</v>
      </c>
      <c r="I7" s="106" t="s">
        <v>107</v>
      </c>
      <c r="J7" s="106" t="s">
        <v>108</v>
      </c>
      <c r="K7" s="107"/>
      <c r="L7" s="107"/>
      <c r="M7" s="107"/>
      <c r="N7" s="107"/>
      <c r="O7" s="107"/>
      <c r="P7" s="107"/>
      <c r="Q7" s="107"/>
      <c r="R7" s="107"/>
      <c r="S7" s="107"/>
      <c r="T7" s="107"/>
      <c r="U7" s="107"/>
      <c r="V7" s="107"/>
      <c r="W7" s="107"/>
    </row>
    <row r="8" spans="1:23" ht="27.95" customHeight="1">
      <c r="A8" s="61" t="s">
        <v>109</v>
      </c>
      <c r="B8" s="63" t="s">
        <v>1190</v>
      </c>
      <c r="C8" s="62" t="s">
        <v>110</v>
      </c>
      <c r="D8" s="63" t="s">
        <v>12</v>
      </c>
      <c r="E8" s="62" t="s">
        <v>40</v>
      </c>
      <c r="F8" s="63" t="s">
        <v>111</v>
      </c>
      <c r="G8" s="62" t="s">
        <v>61</v>
      </c>
      <c r="H8" s="63" t="s">
        <v>112</v>
      </c>
      <c r="I8" s="62" t="s">
        <v>113</v>
      </c>
      <c r="J8" s="61" t="s">
        <v>114</v>
      </c>
      <c r="K8" s="63" t="s">
        <v>115</v>
      </c>
      <c r="L8" s="63"/>
      <c r="M8" s="63"/>
      <c r="N8" s="63"/>
      <c r="O8" s="63"/>
      <c r="P8" s="63"/>
      <c r="Q8" s="63"/>
      <c r="R8" s="63"/>
      <c r="S8" s="63"/>
      <c r="T8" s="63"/>
      <c r="U8" s="63"/>
      <c r="V8" s="63"/>
      <c r="W8" s="63"/>
    </row>
    <row r="9" spans="1:23" ht="27.95" customHeight="1">
      <c r="A9" s="105" t="s">
        <v>123</v>
      </c>
      <c r="B9" s="106" t="s">
        <v>124</v>
      </c>
      <c r="C9" s="106" t="s">
        <v>125</v>
      </c>
      <c r="D9" s="107" t="s">
        <v>12</v>
      </c>
      <c r="E9" s="106" t="s">
        <v>40</v>
      </c>
      <c r="F9" s="106" t="s">
        <v>72</v>
      </c>
      <c r="G9" s="106" t="s">
        <v>126</v>
      </c>
      <c r="H9" s="106" t="s">
        <v>112</v>
      </c>
      <c r="I9" s="106" t="s">
        <v>127</v>
      </c>
      <c r="J9" s="105" t="s">
        <v>128</v>
      </c>
      <c r="K9" s="107"/>
      <c r="L9" s="107"/>
      <c r="M9" s="107"/>
      <c r="N9" s="107"/>
      <c r="O9" s="107"/>
      <c r="P9" s="107"/>
      <c r="Q9" s="107"/>
      <c r="R9" s="107"/>
      <c r="S9" s="107"/>
      <c r="T9" s="107"/>
      <c r="U9" s="107"/>
      <c r="V9" s="107"/>
      <c r="W9" s="107"/>
    </row>
    <row r="10" spans="1:23" ht="27.95" customHeight="1">
      <c r="A10" s="61" t="s">
        <v>142</v>
      </c>
      <c r="B10" s="63" t="s">
        <v>143</v>
      </c>
      <c r="C10" s="62" t="s">
        <v>144</v>
      </c>
      <c r="D10" s="62" t="s">
        <v>12</v>
      </c>
      <c r="E10" s="62" t="s">
        <v>40</v>
      </c>
      <c r="F10" s="63" t="s">
        <v>118</v>
      </c>
      <c r="G10" s="62" t="s">
        <v>145</v>
      </c>
      <c r="H10" s="63" t="s">
        <v>112</v>
      </c>
      <c r="I10" s="62" t="s">
        <v>146</v>
      </c>
      <c r="J10" s="61" t="s">
        <v>147</v>
      </c>
      <c r="K10" s="63"/>
      <c r="L10" s="63"/>
      <c r="M10" s="63"/>
      <c r="N10" s="63"/>
      <c r="O10" s="63"/>
      <c r="P10" s="63"/>
      <c r="Q10" s="63"/>
      <c r="R10" s="63"/>
      <c r="S10" s="63"/>
      <c r="T10" s="63"/>
      <c r="U10" s="63"/>
      <c r="V10" s="63"/>
      <c r="W10" s="63"/>
    </row>
    <row r="11" spans="1:23" ht="27.95" customHeight="1">
      <c r="A11" s="105" t="s">
        <v>148</v>
      </c>
      <c r="B11" s="107" t="s">
        <v>149</v>
      </c>
      <c r="C11" s="106" t="s">
        <v>150</v>
      </c>
      <c r="D11" s="107" t="s">
        <v>12</v>
      </c>
      <c r="E11" s="106" t="s">
        <v>151</v>
      </c>
      <c r="F11" s="107" t="s">
        <v>118</v>
      </c>
      <c r="G11" s="106" t="s">
        <v>151</v>
      </c>
      <c r="H11" s="107" t="s">
        <v>112</v>
      </c>
      <c r="I11" s="106" t="s">
        <v>152</v>
      </c>
      <c r="J11" s="105" t="s">
        <v>153</v>
      </c>
      <c r="K11" s="107"/>
      <c r="L11" s="107"/>
      <c r="M11" s="107"/>
      <c r="N11" s="107"/>
      <c r="O11" s="107"/>
      <c r="P11" s="107"/>
      <c r="Q11" s="107"/>
      <c r="R11" s="107"/>
      <c r="S11" s="107"/>
      <c r="T11" s="107"/>
      <c r="U11" s="107"/>
      <c r="V11" s="107"/>
      <c r="W11" s="107"/>
    </row>
    <row r="12" spans="1:23" ht="27.95" customHeight="1">
      <c r="A12" s="61" t="str">
        <f>HYPERLINK("https://www.edx.org/course/sustainable-cities","SDG Academy - Sustainable Cities")</f>
        <v>SDG Academy - Sustainable Cities</v>
      </c>
      <c r="B12" s="63" t="s">
        <v>154</v>
      </c>
      <c r="C12" s="62" t="s">
        <v>155</v>
      </c>
      <c r="D12" s="62" t="s">
        <v>12</v>
      </c>
      <c r="E12" s="62" t="s">
        <v>151</v>
      </c>
      <c r="F12" s="63" t="s">
        <v>118</v>
      </c>
      <c r="G12" s="62" t="s">
        <v>151</v>
      </c>
      <c r="H12" s="63" t="s">
        <v>112</v>
      </c>
      <c r="I12" s="62" t="s">
        <v>156</v>
      </c>
      <c r="J12" s="62"/>
      <c r="K12" s="63"/>
      <c r="L12" s="63"/>
      <c r="M12" s="63"/>
      <c r="N12" s="63"/>
      <c r="O12" s="63"/>
      <c r="P12" s="63"/>
      <c r="Q12" s="63"/>
      <c r="R12" s="63"/>
      <c r="S12" s="63"/>
      <c r="T12" s="63"/>
      <c r="U12" s="63"/>
      <c r="V12" s="63"/>
      <c r="W12" s="63"/>
    </row>
    <row r="13" spans="1:23" ht="27.95" customHeight="1">
      <c r="A13" s="109" t="s">
        <v>157</v>
      </c>
      <c r="B13" s="110" t="s">
        <v>59</v>
      </c>
      <c r="C13" s="110" t="s">
        <v>158</v>
      </c>
      <c r="D13" s="111" t="s">
        <v>21</v>
      </c>
      <c r="E13" s="110" t="s">
        <v>159</v>
      </c>
      <c r="F13" s="111" t="s">
        <v>14</v>
      </c>
      <c r="G13" s="110" t="s">
        <v>160</v>
      </c>
      <c r="H13" s="111" t="s">
        <v>161</v>
      </c>
      <c r="I13" s="111" t="s">
        <v>162</v>
      </c>
      <c r="J13" s="109" t="s">
        <v>163</v>
      </c>
      <c r="K13" s="111"/>
      <c r="L13" s="111"/>
      <c r="M13" s="111"/>
      <c r="N13" s="111"/>
      <c r="O13" s="111"/>
      <c r="P13" s="111"/>
      <c r="Q13" s="111"/>
      <c r="R13" s="111"/>
      <c r="S13" s="111"/>
      <c r="T13" s="111"/>
      <c r="U13" s="111"/>
      <c r="V13" s="111"/>
      <c r="W13" s="111"/>
    </row>
    <row r="14" spans="1:23" ht="27.95" customHeight="1">
      <c r="A14" s="61" t="s">
        <v>164</v>
      </c>
      <c r="B14" s="63" t="s">
        <v>165</v>
      </c>
      <c r="C14" s="63" t="s">
        <v>166</v>
      </c>
      <c r="D14" s="62" t="s">
        <v>12</v>
      </c>
      <c r="E14" s="62" t="s">
        <v>151</v>
      </c>
      <c r="F14" s="63" t="s">
        <v>118</v>
      </c>
      <c r="G14" s="62" t="s">
        <v>151</v>
      </c>
      <c r="H14" s="63" t="s">
        <v>112</v>
      </c>
      <c r="I14" s="65" t="s">
        <v>167</v>
      </c>
      <c r="J14" s="62"/>
      <c r="K14" s="63"/>
      <c r="L14" s="63"/>
      <c r="M14" s="63"/>
      <c r="N14" s="63"/>
      <c r="O14" s="63"/>
      <c r="P14" s="63"/>
      <c r="Q14" s="63"/>
      <c r="R14" s="63"/>
      <c r="S14" s="63"/>
      <c r="T14" s="63"/>
      <c r="U14" s="63"/>
      <c r="V14" s="63"/>
      <c r="W14" s="63"/>
    </row>
    <row r="15" spans="1:23" ht="27.95" customHeight="1">
      <c r="A15" s="112" t="str">
        <f>HYPERLINK("https://www.metropolis.org/sites/default/files/resources/Solutions-for-and-by-cities.pdf","Solutions for and by cities ")</f>
        <v xml:space="preserve">Solutions for and by cities </v>
      </c>
      <c r="B15" s="107" t="s">
        <v>179</v>
      </c>
      <c r="C15" s="107" t="s">
        <v>180</v>
      </c>
      <c r="D15" s="107" t="s">
        <v>12</v>
      </c>
      <c r="E15" s="107"/>
      <c r="F15" s="107"/>
      <c r="G15" s="107"/>
      <c r="H15" s="107"/>
      <c r="I15" s="107"/>
      <c r="J15" s="112" t="s">
        <v>181</v>
      </c>
      <c r="K15" s="113"/>
      <c r="L15" s="107"/>
      <c r="M15" s="107"/>
      <c r="N15" s="107"/>
      <c r="O15" s="107"/>
      <c r="P15" s="107"/>
      <c r="Q15" s="107"/>
      <c r="R15" s="107"/>
      <c r="S15" s="107"/>
      <c r="T15" s="107"/>
      <c r="U15" s="107"/>
      <c r="V15" s="107"/>
      <c r="W15" s="107"/>
    </row>
    <row r="16" spans="1:23" ht="27.95" customHeight="1">
      <c r="A16" s="67" t="s">
        <v>182</v>
      </c>
      <c r="B16" s="63" t="s">
        <v>173</v>
      </c>
      <c r="C16" s="63" t="s">
        <v>183</v>
      </c>
      <c r="D16" s="63" t="s">
        <v>12</v>
      </c>
      <c r="E16" s="63"/>
      <c r="F16" s="63"/>
      <c r="G16" s="63"/>
      <c r="H16" s="63"/>
      <c r="I16" s="63"/>
      <c r="J16" s="67" t="s">
        <v>184</v>
      </c>
      <c r="K16" s="63"/>
      <c r="L16" s="63"/>
      <c r="M16" s="63"/>
      <c r="N16" s="63"/>
      <c r="O16" s="63"/>
      <c r="P16" s="63"/>
      <c r="Q16" s="63"/>
      <c r="R16" s="63"/>
      <c r="S16" s="63"/>
      <c r="T16" s="63"/>
      <c r="U16" s="63"/>
      <c r="V16" s="63"/>
      <c r="W16" s="63"/>
    </row>
    <row r="17" spans="1:23" ht="27.95" customHeight="1">
      <c r="A17" s="112" t="str">
        <f>HYPERLINK("https://sustainabledevelopment.un.org/content/documents/20872VNR_hanbook_2019_Edition_v4.pdf","Handbook for preparation of Voluntary National Review")</f>
        <v>Handbook for preparation of Voluntary National Review</v>
      </c>
      <c r="B17" s="107" t="s">
        <v>185</v>
      </c>
      <c r="C17" s="107" t="s">
        <v>186</v>
      </c>
      <c r="D17" s="107" t="s">
        <v>12</v>
      </c>
      <c r="E17" s="107"/>
      <c r="F17" s="107" t="s">
        <v>24</v>
      </c>
      <c r="G17" s="107"/>
      <c r="H17" s="107"/>
      <c r="I17" s="107"/>
      <c r="J17" s="112" t="s">
        <v>187</v>
      </c>
      <c r="K17" s="112" t="s">
        <v>188</v>
      </c>
      <c r="L17" s="107"/>
      <c r="M17" s="107"/>
      <c r="N17" s="107"/>
      <c r="O17" s="107"/>
      <c r="P17" s="107"/>
      <c r="Q17" s="107"/>
      <c r="R17" s="107"/>
      <c r="S17" s="107"/>
      <c r="T17" s="107"/>
      <c r="U17" s="107"/>
      <c r="V17" s="107"/>
      <c r="W17" s="107"/>
    </row>
    <row r="18" spans="1:23" ht="27.95" customHeight="1">
      <c r="A18" s="67" t="str">
        <f>HYPERLINK("http://platforma-dev.eu/wp-content/uploads/2017/03/CPMR-PLATFORMA-multi-stakeholder-partnerships-EN.pdf","Decentralised cooperation to achieve the 2030 Agenda Towards a new generation of multi-stakeholder partnerships
")</f>
        <v xml:space="preserve">Decentralised cooperation to achieve the 2030 Agenda Towards a new generation of multi-stakeholder partnerships
</v>
      </c>
      <c r="B18" s="63" t="s">
        <v>53</v>
      </c>
      <c r="C18" s="63" t="s">
        <v>192</v>
      </c>
      <c r="D18" s="63" t="s">
        <v>12</v>
      </c>
      <c r="E18" s="63"/>
      <c r="F18" s="63" t="s">
        <v>193</v>
      </c>
      <c r="G18" s="63"/>
      <c r="H18" s="63"/>
      <c r="I18" s="63"/>
      <c r="J18" s="67" t="s">
        <v>194</v>
      </c>
      <c r="K18" s="67" t="s">
        <v>195</v>
      </c>
      <c r="L18" s="63"/>
      <c r="M18" s="63"/>
      <c r="N18" s="63"/>
      <c r="O18" s="63"/>
      <c r="P18" s="63"/>
      <c r="Q18" s="63"/>
      <c r="R18" s="63"/>
      <c r="S18" s="63"/>
      <c r="T18" s="63"/>
      <c r="U18" s="63"/>
      <c r="V18" s="63"/>
      <c r="W18" s="63"/>
    </row>
    <row r="19" spans="1:23" ht="27.95" customHeight="1">
      <c r="A19" s="112" t="s">
        <v>205</v>
      </c>
      <c r="B19" s="107" t="s">
        <v>206</v>
      </c>
      <c r="C19" s="107" t="s">
        <v>207</v>
      </c>
      <c r="D19" s="107" t="s">
        <v>12</v>
      </c>
      <c r="E19" s="107"/>
      <c r="F19" s="107" t="s">
        <v>20</v>
      </c>
      <c r="G19" s="107" t="s">
        <v>208</v>
      </c>
      <c r="H19" s="107"/>
      <c r="I19" s="107"/>
      <c r="J19" s="107"/>
      <c r="K19" s="112" t="s">
        <v>209</v>
      </c>
      <c r="L19" s="107"/>
      <c r="M19" s="107"/>
      <c r="N19" s="107"/>
      <c r="O19" s="107"/>
      <c r="P19" s="107"/>
      <c r="Q19" s="107"/>
      <c r="R19" s="107"/>
      <c r="S19" s="107"/>
      <c r="T19" s="107"/>
      <c r="U19" s="107"/>
      <c r="V19" s="107"/>
      <c r="W19" s="107"/>
    </row>
    <row r="20" spans="1:23" ht="27.95" customHeight="1">
      <c r="A20" s="61" t="str">
        <f>HYPERLINK("https://sustainabledevelopment.un.org/content/documents/20872VNR_hanbook_2019_Edition_v2.pdf","Handbook for preparation of voluntary national reviews")</f>
        <v>Handbook for preparation of voluntary national reviews</v>
      </c>
      <c r="B20" s="63" t="s">
        <v>210</v>
      </c>
      <c r="C20" s="63" t="s">
        <v>211</v>
      </c>
      <c r="D20" s="63" t="s">
        <v>12</v>
      </c>
      <c r="E20" s="63" t="s">
        <v>19</v>
      </c>
      <c r="F20" s="63"/>
      <c r="G20" s="63" t="s">
        <v>208</v>
      </c>
      <c r="H20" s="63" t="s">
        <v>212</v>
      </c>
      <c r="I20" s="63" t="s">
        <v>213</v>
      </c>
      <c r="J20" s="67" t="s">
        <v>214</v>
      </c>
      <c r="K20" s="63"/>
      <c r="L20" s="63"/>
      <c r="M20" s="63"/>
      <c r="N20" s="63"/>
      <c r="O20" s="63"/>
      <c r="P20" s="63"/>
      <c r="Q20" s="63"/>
      <c r="R20" s="63"/>
      <c r="S20" s="63"/>
      <c r="T20" s="63"/>
      <c r="U20" s="63"/>
      <c r="V20" s="63"/>
      <c r="W20" s="63"/>
    </row>
    <row r="21" spans="1:23" ht="27.95" customHeight="1">
      <c r="A21" s="105" t="s">
        <v>215</v>
      </c>
      <c r="B21" s="107" t="s">
        <v>216</v>
      </c>
      <c r="C21" s="107" t="s">
        <v>217</v>
      </c>
      <c r="D21" s="107" t="s">
        <v>12</v>
      </c>
      <c r="E21" s="107" t="s">
        <v>218</v>
      </c>
      <c r="F21" s="107"/>
      <c r="G21" s="107"/>
      <c r="H21" s="107"/>
      <c r="I21" s="107"/>
      <c r="J21" s="112" t="s">
        <v>219</v>
      </c>
      <c r="K21" s="107"/>
      <c r="L21" s="107"/>
      <c r="M21" s="107"/>
      <c r="N21" s="107"/>
      <c r="O21" s="107"/>
      <c r="P21" s="107"/>
      <c r="Q21" s="107"/>
      <c r="R21" s="107"/>
      <c r="S21" s="107"/>
      <c r="T21" s="107"/>
      <c r="U21" s="107"/>
      <c r="V21" s="107"/>
      <c r="W21" s="107"/>
    </row>
    <row r="22" spans="1:23" ht="27.95" customHeight="1">
      <c r="A22" s="61" t="s">
        <v>220</v>
      </c>
      <c r="B22" s="62" t="s">
        <v>221</v>
      </c>
      <c r="C22" s="62" t="s">
        <v>222</v>
      </c>
      <c r="D22" s="62" t="s">
        <v>12</v>
      </c>
      <c r="E22" s="62" t="s">
        <v>40</v>
      </c>
      <c r="F22" s="62" t="s">
        <v>14</v>
      </c>
      <c r="G22" s="62" t="s">
        <v>223</v>
      </c>
      <c r="H22" s="62" t="s">
        <v>212</v>
      </c>
      <c r="I22" s="62" t="s">
        <v>224</v>
      </c>
      <c r="J22" s="70" t="s">
        <v>225</v>
      </c>
      <c r="K22" s="63"/>
      <c r="L22" s="63"/>
      <c r="M22" s="63"/>
      <c r="N22" s="63"/>
      <c r="O22" s="63"/>
      <c r="P22" s="63"/>
      <c r="Q22" s="63"/>
      <c r="R22" s="63"/>
      <c r="S22" s="63"/>
      <c r="T22" s="63"/>
      <c r="U22" s="63"/>
      <c r="V22" s="63"/>
      <c r="W22" s="63"/>
    </row>
    <row r="23" spans="1:23" customFormat="1" ht="30" customHeight="1">
      <c r="A23" s="21" t="s">
        <v>226</v>
      </c>
      <c r="B23" s="19" t="s">
        <v>227</v>
      </c>
      <c r="C23" s="19" t="s">
        <v>228</v>
      </c>
      <c r="D23" s="19" t="s">
        <v>12</v>
      </c>
      <c r="E23" s="19" t="s">
        <v>13</v>
      </c>
      <c r="F23" s="19" t="s">
        <v>229</v>
      </c>
      <c r="G23" s="19" t="s">
        <v>100</v>
      </c>
      <c r="H23" s="19" t="s">
        <v>212</v>
      </c>
      <c r="I23" s="30"/>
      <c r="J23" s="21" t="s">
        <v>230</v>
      </c>
      <c r="K23" s="22"/>
      <c r="L23" s="22"/>
      <c r="M23" s="22"/>
      <c r="N23" s="22"/>
      <c r="O23" s="22"/>
      <c r="P23" s="22"/>
      <c r="Q23" s="22"/>
      <c r="R23" s="22"/>
      <c r="S23" s="22"/>
      <c r="T23" s="22"/>
      <c r="U23" s="22"/>
      <c r="V23" s="22"/>
      <c r="W23" s="22"/>
    </row>
    <row r="24" spans="1:23" customFormat="1" ht="30" customHeight="1">
      <c r="A24" s="15" t="s">
        <v>231</v>
      </c>
      <c r="B24" s="9" t="s">
        <v>232</v>
      </c>
      <c r="C24" s="9" t="s">
        <v>233</v>
      </c>
      <c r="D24" s="9" t="s">
        <v>234</v>
      </c>
      <c r="E24" s="9" t="s">
        <v>13</v>
      </c>
      <c r="F24" s="9" t="s">
        <v>229</v>
      </c>
      <c r="G24" s="9" t="s">
        <v>100</v>
      </c>
      <c r="H24" s="9" t="s">
        <v>235</v>
      </c>
      <c r="I24" s="16"/>
      <c r="J24" s="15" t="s">
        <v>236</v>
      </c>
      <c r="K24" s="11"/>
      <c r="L24" s="11"/>
      <c r="M24" s="11"/>
      <c r="N24" s="11"/>
      <c r="O24" s="11"/>
      <c r="P24" s="11"/>
      <c r="Q24" s="11"/>
      <c r="R24" s="11"/>
      <c r="S24" s="11"/>
      <c r="T24" s="11"/>
      <c r="U24" s="11"/>
      <c r="V24" s="11"/>
      <c r="W24" s="11"/>
    </row>
    <row r="25" spans="1:23" customFormat="1" ht="30" customHeight="1">
      <c r="A25" s="21" t="s">
        <v>241</v>
      </c>
      <c r="B25" s="19" t="s">
        <v>242</v>
      </c>
      <c r="C25" s="19" t="s">
        <v>243</v>
      </c>
      <c r="D25" s="19" t="s">
        <v>234</v>
      </c>
      <c r="E25" s="19" t="s">
        <v>13</v>
      </c>
      <c r="F25" s="19" t="s">
        <v>244</v>
      </c>
      <c r="G25" s="19" t="s">
        <v>245</v>
      </c>
      <c r="H25" s="19" t="s">
        <v>212</v>
      </c>
      <c r="I25" s="19" t="s">
        <v>246</v>
      </c>
      <c r="J25" s="21" t="s">
        <v>247</v>
      </c>
      <c r="K25" s="22"/>
      <c r="L25" s="22"/>
      <c r="M25" s="22"/>
      <c r="N25" s="22"/>
      <c r="O25" s="22"/>
      <c r="P25" s="22"/>
      <c r="Q25" s="22"/>
      <c r="R25" s="22"/>
      <c r="S25" s="22"/>
      <c r="T25" s="22"/>
      <c r="U25" s="22"/>
      <c r="V25" s="22"/>
      <c r="W25" s="22"/>
    </row>
    <row r="26" spans="1:23" customFormat="1" ht="30" customHeight="1">
      <c r="A26" s="15" t="s">
        <v>248</v>
      </c>
      <c r="B26" s="9" t="s">
        <v>249</v>
      </c>
      <c r="C26" s="9" t="s">
        <v>250</v>
      </c>
      <c r="D26" s="9" t="s">
        <v>12</v>
      </c>
      <c r="E26" s="9" t="s">
        <v>13</v>
      </c>
      <c r="F26" s="9" t="s">
        <v>251</v>
      </c>
      <c r="G26" s="9" t="s">
        <v>61</v>
      </c>
      <c r="H26" s="9" t="s">
        <v>212</v>
      </c>
      <c r="I26" s="9" t="s">
        <v>252</v>
      </c>
      <c r="J26" s="15" t="s">
        <v>253</v>
      </c>
      <c r="K26" s="11"/>
      <c r="L26" s="11"/>
      <c r="M26" s="11"/>
      <c r="N26" s="11"/>
      <c r="O26" s="11"/>
      <c r="P26" s="11"/>
      <c r="Q26" s="11"/>
      <c r="R26" s="11"/>
      <c r="S26" s="11"/>
      <c r="T26" s="11"/>
      <c r="U26" s="11"/>
      <c r="V26" s="11"/>
      <c r="W26" s="11"/>
    </row>
    <row r="27" spans="1:23" ht="27.95" customHeight="1">
      <c r="A27" s="105" t="s">
        <v>254</v>
      </c>
      <c r="B27" s="107" t="s">
        <v>255</v>
      </c>
      <c r="C27" s="107" t="s">
        <v>256</v>
      </c>
      <c r="D27" s="107" t="s">
        <v>12</v>
      </c>
      <c r="E27" s="107" t="s">
        <v>19</v>
      </c>
      <c r="F27" s="107" t="s">
        <v>257</v>
      </c>
      <c r="G27" s="107" t="s">
        <v>258</v>
      </c>
      <c r="H27" s="107"/>
      <c r="I27" s="107"/>
      <c r="J27" s="107" t="s">
        <v>259</v>
      </c>
      <c r="K27" s="107"/>
      <c r="L27" s="107"/>
      <c r="M27" s="107"/>
      <c r="N27" s="107"/>
      <c r="O27" s="107"/>
      <c r="P27" s="107"/>
      <c r="Q27" s="107"/>
      <c r="R27" s="107"/>
      <c r="S27" s="107"/>
      <c r="T27" s="107"/>
      <c r="U27" s="107"/>
      <c r="V27" s="107"/>
      <c r="W27" s="107"/>
    </row>
    <row r="28" spans="1:23" ht="27.95" customHeight="1">
      <c r="A28" s="67" t="s">
        <v>265</v>
      </c>
      <c r="B28" s="63" t="s">
        <v>931</v>
      </c>
      <c r="C28" s="63" t="s">
        <v>267</v>
      </c>
      <c r="D28" s="63" t="s">
        <v>12</v>
      </c>
      <c r="E28" s="63"/>
      <c r="F28" s="63"/>
      <c r="G28" s="63"/>
      <c r="H28" s="63"/>
      <c r="I28" s="63" t="s">
        <v>268</v>
      </c>
      <c r="J28" s="63"/>
      <c r="K28" s="63"/>
      <c r="L28" s="63"/>
      <c r="M28" s="63"/>
      <c r="N28" s="63"/>
      <c r="O28" s="63"/>
      <c r="P28" s="63"/>
      <c r="Q28" s="63"/>
      <c r="R28" s="63"/>
      <c r="S28" s="63"/>
      <c r="T28" s="63"/>
      <c r="U28" s="63"/>
      <c r="V28" s="63"/>
      <c r="W28" s="63"/>
    </row>
    <row r="29" spans="1:23" ht="27.95" customHeight="1">
      <c r="A29" s="112" t="str">
        <f>HYPERLINK("https://www.iges.or.jp/en/sdgs/vlr/index.html","VLR Lab ")</f>
        <v xml:space="preserve">VLR Lab </v>
      </c>
      <c r="B29" s="107" t="s">
        <v>271</v>
      </c>
      <c r="C29" s="107" t="s">
        <v>272</v>
      </c>
      <c r="D29" s="107" t="s">
        <v>12</v>
      </c>
      <c r="E29" s="107"/>
      <c r="F29" s="107"/>
      <c r="G29" s="107"/>
      <c r="H29" s="107"/>
      <c r="I29" s="107"/>
      <c r="J29" s="107"/>
      <c r="K29" s="112" t="s">
        <v>273</v>
      </c>
      <c r="L29" s="107"/>
      <c r="M29" s="107"/>
      <c r="N29" s="107"/>
      <c r="O29" s="107"/>
      <c r="P29" s="107"/>
      <c r="Q29" s="107"/>
      <c r="R29" s="107"/>
      <c r="S29" s="107"/>
      <c r="T29" s="107"/>
      <c r="U29" s="107"/>
      <c r="V29" s="107"/>
      <c r="W29" s="107"/>
    </row>
    <row r="30" spans="1:23" ht="27.95" customHeight="1">
      <c r="A30" s="67" t="str">
        <f>HYPERLINK("https://www.hel.fi/static/helsinki/julkaisut/helsinki-sdg-reporting-part-1.pdf","Helink - SDG - First Part of the City-level Implementation Reporting")</f>
        <v>Helink - SDG - First Part of the City-level Implementation Reporting</v>
      </c>
      <c r="B30" s="63" t="s">
        <v>274</v>
      </c>
      <c r="C30" s="63" t="s">
        <v>275</v>
      </c>
      <c r="D30" s="63" t="s">
        <v>12</v>
      </c>
      <c r="E30" s="63"/>
      <c r="F30" s="63"/>
      <c r="G30" s="63"/>
      <c r="H30" s="63"/>
      <c r="I30" s="63"/>
      <c r="J30" s="63"/>
      <c r="K30" s="63"/>
      <c r="L30" s="63"/>
      <c r="M30" s="63"/>
      <c r="N30" s="63"/>
      <c r="O30" s="63"/>
      <c r="P30" s="63"/>
      <c r="Q30" s="63"/>
      <c r="R30" s="63"/>
      <c r="S30" s="63"/>
      <c r="T30" s="63"/>
      <c r="U30" s="63"/>
      <c r="V30" s="63"/>
      <c r="W30" s="63"/>
    </row>
    <row r="31" spans="1:23" ht="27.95" customHeight="1">
      <c r="A31" s="112" t="str">
        <f>HYPERLINK("https://www.localizingthesdgs.org/library/view/608","Guide to Incorporate the Approach of the 2030 Agenda in the Preparation of State and Municipal Development Plans
")</f>
        <v xml:space="preserve">Guide to Incorporate the Approach of the 2030 Agenda in the Preparation of State and Municipal Development Plans
</v>
      </c>
      <c r="B31" s="107" t="s">
        <v>276</v>
      </c>
      <c r="C31" s="107" t="s">
        <v>277</v>
      </c>
      <c r="D31" s="107" t="s">
        <v>12</v>
      </c>
      <c r="E31" s="107"/>
      <c r="F31" s="107"/>
      <c r="G31" s="107"/>
      <c r="H31" s="107"/>
      <c r="I31" s="107"/>
      <c r="J31" s="112" t="s">
        <v>362</v>
      </c>
      <c r="K31" s="107"/>
      <c r="L31" s="107"/>
      <c r="M31" s="107"/>
      <c r="N31" s="107"/>
      <c r="O31" s="107"/>
      <c r="P31" s="107"/>
      <c r="Q31" s="107"/>
      <c r="R31" s="107"/>
      <c r="S31" s="107"/>
      <c r="T31" s="107"/>
      <c r="U31" s="107"/>
      <c r="V31" s="107"/>
      <c r="W31" s="107"/>
    </row>
    <row r="32" spans="1:23" customFormat="1" ht="30" customHeight="1">
      <c r="A32" s="20" t="str">
        <f>HYPERLINK("http://www.data4sdgs.org ","Data for SDG")</f>
        <v>Data for SDG</v>
      </c>
      <c r="B32" s="10" t="s">
        <v>170</v>
      </c>
      <c r="C32" s="10" t="s">
        <v>278</v>
      </c>
      <c r="D32" s="10" t="s">
        <v>12</v>
      </c>
      <c r="E32" s="10" t="s">
        <v>13</v>
      </c>
      <c r="F32" s="10" t="s">
        <v>20</v>
      </c>
      <c r="G32" s="10"/>
      <c r="H32" s="10" t="s">
        <v>279</v>
      </c>
      <c r="I32" s="10" t="s">
        <v>280</v>
      </c>
      <c r="J32" s="11"/>
      <c r="K32" s="11"/>
      <c r="L32" s="11"/>
      <c r="M32" s="11"/>
      <c r="N32" s="11"/>
      <c r="O32" s="11"/>
      <c r="P32" s="11"/>
      <c r="Q32" s="11"/>
      <c r="R32" s="11"/>
      <c r="S32" s="11"/>
      <c r="T32" s="11"/>
      <c r="U32" s="11"/>
      <c r="V32" s="11"/>
      <c r="W32" s="11"/>
    </row>
    <row r="33" spans="1:23" ht="27.95" customHeight="1">
      <c r="A33" s="112" t="str">
        <f>HYPERLINK("https://www.localizingthesdgs.org/library/view/332","
Guide to the Integration of Sustainable Development Goals in Brazilian Municipalities")</f>
        <v xml:space="preserve">
Guide to the Integration of Sustainable Development Goals in Brazilian Municipalities</v>
      </c>
      <c r="B33" s="107" t="s">
        <v>281</v>
      </c>
      <c r="C33" s="107" t="s">
        <v>282</v>
      </c>
      <c r="D33" s="107" t="s">
        <v>12</v>
      </c>
      <c r="E33" s="107"/>
      <c r="F33" s="107"/>
      <c r="G33" s="107"/>
      <c r="H33" s="107"/>
      <c r="I33" s="107"/>
      <c r="J33" s="107"/>
      <c r="K33" s="107"/>
      <c r="L33" s="107"/>
      <c r="M33" s="107"/>
      <c r="N33" s="107"/>
      <c r="O33" s="107"/>
      <c r="P33" s="107"/>
      <c r="Q33" s="107"/>
      <c r="R33" s="107"/>
      <c r="S33" s="107"/>
      <c r="T33" s="107"/>
      <c r="U33" s="107"/>
      <c r="V33" s="107"/>
      <c r="W33" s="107"/>
    </row>
    <row r="34" spans="1:23" ht="27.95" customHeight="1">
      <c r="A34" s="67" t="str">
        <f>HYPERLINK("https://resourcecentre.c40.org","C40 Resource Center ")</f>
        <v xml:space="preserve">C40 Resource Center </v>
      </c>
      <c r="B34" s="63" t="s">
        <v>283</v>
      </c>
      <c r="C34" s="63" t="s">
        <v>284</v>
      </c>
      <c r="D34" s="63" t="s">
        <v>285</v>
      </c>
      <c r="E34" s="63"/>
      <c r="F34" s="63"/>
      <c r="G34" s="63"/>
      <c r="H34" s="63"/>
      <c r="I34" s="63"/>
      <c r="J34" s="63"/>
      <c r="K34" s="63"/>
      <c r="L34" s="63"/>
      <c r="M34" s="63"/>
      <c r="N34" s="63"/>
      <c r="O34" s="63"/>
      <c r="P34" s="63"/>
      <c r="Q34" s="63"/>
      <c r="R34" s="63"/>
      <c r="S34" s="63"/>
      <c r="T34" s="63"/>
      <c r="U34" s="63"/>
      <c r="V34" s="63"/>
      <c r="W34" s="63"/>
    </row>
    <row r="35" spans="1:23" ht="27.95" customHeight="1">
      <c r="A35" s="112" t="str">
        <f>HYPERLINK("https://s3.amazonaws.com/sustainabledevelopment.report/2019/2019_sustainable_development_report.pdf","Sustainable Development Report 2019 - Transformations to achieve the SDGs")</f>
        <v>Sustainable Development Report 2019 - Transformations to achieve the SDGs</v>
      </c>
      <c r="B35" s="107" t="s">
        <v>286</v>
      </c>
      <c r="C35" s="107" t="s">
        <v>287</v>
      </c>
      <c r="D35" s="107" t="s">
        <v>12</v>
      </c>
      <c r="E35" s="107" t="s">
        <v>40</v>
      </c>
      <c r="F35" s="107"/>
      <c r="G35" s="107"/>
      <c r="H35" s="107"/>
      <c r="I35" s="107"/>
      <c r="J35" s="112" t="s">
        <v>288</v>
      </c>
      <c r="K35" s="112" t="s">
        <v>289</v>
      </c>
      <c r="L35" s="107"/>
      <c r="M35" s="107"/>
      <c r="N35" s="107"/>
      <c r="O35" s="107"/>
      <c r="P35" s="107"/>
      <c r="Q35" s="107"/>
      <c r="R35" s="107"/>
      <c r="S35" s="107"/>
      <c r="T35" s="107"/>
      <c r="U35" s="107"/>
      <c r="V35" s="107"/>
      <c r="W35" s="107"/>
    </row>
    <row r="36" spans="1:23" ht="27.95" customHeight="1">
      <c r="A36" s="67" t="str">
        <f>HYPERLINK("https://www.popgrid.org","POPGRID - Data Collaborative ")</f>
        <v xml:space="preserve">POPGRID - Data Collaborative </v>
      </c>
      <c r="B36" s="63" t="s">
        <v>290</v>
      </c>
      <c r="C36" s="63" t="s">
        <v>291</v>
      </c>
      <c r="D36" s="63" t="s">
        <v>12</v>
      </c>
      <c r="E36" s="63"/>
      <c r="F36" s="63"/>
      <c r="G36" s="63"/>
      <c r="H36" s="63"/>
      <c r="I36" s="63"/>
      <c r="J36" s="67" t="s">
        <v>292</v>
      </c>
      <c r="K36" s="63"/>
      <c r="L36" s="63"/>
      <c r="M36" s="63"/>
      <c r="N36" s="63"/>
      <c r="O36" s="63"/>
      <c r="P36" s="63"/>
      <c r="Q36" s="63"/>
      <c r="R36" s="63"/>
      <c r="S36" s="63"/>
      <c r="T36" s="63"/>
      <c r="U36" s="63"/>
      <c r="V36" s="63"/>
      <c r="W36" s="63"/>
    </row>
    <row r="37" spans="1:23" ht="27.95" customHeight="1">
      <c r="A37" s="112" t="str">
        <f>HYPERLINK("https://urbanrurallinkages.files.wordpress.com/2019/07/url-gp.pdf","Guiding Principles for Urban-Rural Linkages to Advanced Integrated Territorial Development")</f>
        <v>Guiding Principles for Urban-Rural Linkages to Advanced Integrated Territorial Development</v>
      </c>
      <c r="B37" s="107" t="s">
        <v>1210</v>
      </c>
      <c r="C37" s="107" t="s">
        <v>1162</v>
      </c>
      <c r="D37" s="107" t="s">
        <v>12</v>
      </c>
      <c r="E37" s="107" t="s">
        <v>19</v>
      </c>
      <c r="F37" s="107" t="s">
        <v>294</v>
      </c>
      <c r="G37" s="107" t="s">
        <v>208</v>
      </c>
      <c r="H37" s="107" t="s">
        <v>51</v>
      </c>
      <c r="I37" s="107" t="s">
        <v>295</v>
      </c>
      <c r="J37" s="112" t="s">
        <v>296</v>
      </c>
      <c r="K37" s="107"/>
      <c r="L37" s="107"/>
      <c r="M37" s="107"/>
      <c r="N37" s="107"/>
      <c r="O37" s="107"/>
      <c r="P37" s="107"/>
      <c r="Q37" s="107"/>
      <c r="R37" s="107"/>
      <c r="S37" s="107"/>
      <c r="T37" s="107"/>
      <c r="U37" s="107"/>
      <c r="V37" s="107"/>
      <c r="W37" s="107"/>
    </row>
    <row r="38" spans="1:23" ht="27.95" customHeight="1">
      <c r="A38" s="67" t="str">
        <f>HYPERLINK("https://www.giz.de/en/downloads_els/Spinning%20The%20Web_Interactive-mexico.pdf","Spinning the web – the co-benefit approachtoan integrated implementaiton of the 2030 Agenda and the Paris Agreement in Mexico")</f>
        <v>Spinning the web – the co-benefit approachtoan integrated implementaiton of the 2030 Agenda and the Paris Agreement in Mexico</v>
      </c>
      <c r="B38" s="63" t="s">
        <v>49</v>
      </c>
      <c r="C38" s="63" t="s">
        <v>297</v>
      </c>
      <c r="D38" s="63" t="s">
        <v>436</v>
      </c>
      <c r="E38" s="63"/>
      <c r="F38" s="63"/>
      <c r="G38" s="63"/>
      <c r="H38" s="63"/>
      <c r="I38" s="63"/>
      <c r="J38" s="67" t="s">
        <v>298</v>
      </c>
      <c r="K38" s="63"/>
      <c r="L38" s="63"/>
      <c r="M38" s="63"/>
      <c r="N38" s="63"/>
      <c r="O38" s="63"/>
      <c r="P38" s="63"/>
      <c r="Q38" s="63"/>
      <c r="R38" s="63"/>
      <c r="S38" s="63"/>
      <c r="T38" s="63"/>
      <c r="U38" s="63"/>
      <c r="V38" s="63"/>
      <c r="W38" s="63"/>
    </row>
    <row r="39" spans="1:23" ht="27.95" customHeight="1">
      <c r="A39" s="112" t="str">
        <f>HYPERLINK("https://www.bertelsmann-stiftung.de/de/publikationen/publikation/did/sdg-indikatoren-fuer-kommunen/","SDG Indikatoren für Kommunen ")</f>
        <v xml:space="preserve">SDG Indikatoren für Kommunen </v>
      </c>
      <c r="B39" s="107" t="s">
        <v>302</v>
      </c>
      <c r="C39" s="107" t="s">
        <v>303</v>
      </c>
      <c r="D39" s="107" t="s">
        <v>12</v>
      </c>
      <c r="E39" s="107"/>
      <c r="F39" s="107"/>
      <c r="G39" s="107"/>
      <c r="H39" s="107"/>
      <c r="I39" s="107" t="s">
        <v>304</v>
      </c>
      <c r="J39" s="112" t="s">
        <v>305</v>
      </c>
      <c r="K39" s="107" t="s">
        <v>306</v>
      </c>
      <c r="L39" s="107"/>
      <c r="M39" s="107"/>
      <c r="N39" s="107"/>
      <c r="O39" s="107"/>
      <c r="P39" s="107"/>
      <c r="Q39" s="107"/>
      <c r="R39" s="107"/>
      <c r="S39" s="107"/>
      <c r="T39" s="107"/>
      <c r="U39" s="107"/>
      <c r="V39" s="107"/>
      <c r="W39" s="107"/>
    </row>
    <row r="40" spans="1:23" ht="27.95" customHeight="1">
      <c r="A40" s="67" t="str">
        <f>HYPERLINK("http://www.nrg4sd.org/wp-content/uploads/2018/10/Localizing-the-SDGs_nrg4SD_Report.pdf","Localzing the SDGs - Regional Government Paving the Way
")</f>
        <v xml:space="preserve">Localzing the SDGs - Regional Government Paving the Way
</v>
      </c>
      <c r="B40" s="63" t="s">
        <v>307</v>
      </c>
      <c r="C40" s="63" t="s">
        <v>308</v>
      </c>
      <c r="D40" s="63" t="s">
        <v>12</v>
      </c>
      <c r="E40" s="63"/>
      <c r="F40" s="63"/>
      <c r="G40" s="63"/>
      <c r="H40" s="63"/>
      <c r="I40" s="63" t="s">
        <v>309</v>
      </c>
      <c r="J40" s="63"/>
      <c r="K40" s="63"/>
      <c r="L40" s="63"/>
      <c r="M40" s="63"/>
      <c r="N40" s="63"/>
      <c r="O40" s="63"/>
      <c r="P40" s="63"/>
      <c r="Q40" s="63"/>
      <c r="R40" s="63"/>
      <c r="S40" s="63"/>
      <c r="T40" s="63"/>
      <c r="U40" s="63"/>
      <c r="V40" s="63"/>
      <c r="W40" s="63"/>
    </row>
    <row r="41" spans="1:23" ht="27.95" customHeight="1">
      <c r="A41" s="112" t="str">
        <f>HYPERLINK("http://localizingthesdgs.org/library/290/Local-support-for-global-challenges.pdf","Local support for global challenges")</f>
        <v>Local support for global challenges</v>
      </c>
      <c r="B41" s="107" t="s">
        <v>310</v>
      </c>
      <c r="C41" s="107" t="s">
        <v>311</v>
      </c>
      <c r="D41" s="107" t="s">
        <v>12</v>
      </c>
      <c r="E41" s="107"/>
      <c r="F41" s="107"/>
      <c r="G41" s="107"/>
      <c r="H41" s="107"/>
      <c r="I41" s="107" t="s">
        <v>312</v>
      </c>
      <c r="J41" s="107"/>
      <c r="K41" s="107"/>
      <c r="L41" s="107"/>
      <c r="M41" s="107"/>
      <c r="N41" s="107"/>
      <c r="O41" s="107"/>
      <c r="P41" s="107"/>
      <c r="Q41" s="107"/>
      <c r="R41" s="107"/>
      <c r="S41" s="107"/>
      <c r="T41" s="107"/>
      <c r="U41" s="107"/>
      <c r="V41" s="107"/>
      <c r="W41" s="107"/>
    </row>
    <row r="42" spans="1:23" ht="27.95" customHeight="1">
      <c r="A42" s="67" t="str">
        <f>HYPERLINK("http://localizingthesdgs.org/library/253/Roadmap-for-localizing-SDGs-in-Asia-Pacific.pdf","Roadmap for Local Government in Localizing the SDGs        ")</f>
        <v xml:space="preserve">Roadmap for Local Government in Localizing the SDGs        </v>
      </c>
      <c r="B42" s="63" t="s">
        <v>200</v>
      </c>
      <c r="C42" s="63" t="s">
        <v>313</v>
      </c>
      <c r="D42" s="63" t="s">
        <v>12</v>
      </c>
      <c r="E42" s="63"/>
      <c r="F42" s="63"/>
      <c r="G42" s="63"/>
      <c r="H42" s="63"/>
      <c r="I42" s="63" t="s">
        <v>314</v>
      </c>
      <c r="J42" s="67" t="s">
        <v>315</v>
      </c>
      <c r="K42" s="67" t="s">
        <v>316</v>
      </c>
      <c r="L42" s="63"/>
      <c r="M42" s="63"/>
      <c r="N42" s="63"/>
      <c r="O42" s="63"/>
      <c r="P42" s="63"/>
      <c r="Q42" s="63"/>
      <c r="R42" s="63"/>
      <c r="S42" s="63"/>
      <c r="T42" s="63"/>
      <c r="U42" s="63"/>
      <c r="V42" s="63"/>
      <c r="W42" s="63"/>
    </row>
    <row r="43" spans="1:23" ht="27.95" customHeight="1">
      <c r="A43" s="107" t="s">
        <v>317</v>
      </c>
      <c r="B43" s="107" t="s">
        <v>318</v>
      </c>
      <c r="C43" s="107" t="s">
        <v>319</v>
      </c>
      <c r="D43" s="107" t="s">
        <v>1234</v>
      </c>
      <c r="E43" s="107"/>
      <c r="F43" s="107"/>
      <c r="G43" s="107"/>
      <c r="H43" s="107"/>
      <c r="I43" s="107" t="s">
        <v>321</v>
      </c>
      <c r="J43" s="107"/>
      <c r="K43" s="107"/>
      <c r="L43" s="107"/>
      <c r="M43" s="107"/>
      <c r="N43" s="107"/>
      <c r="O43" s="107"/>
      <c r="P43" s="107"/>
      <c r="Q43" s="107"/>
      <c r="R43" s="107"/>
      <c r="S43" s="107"/>
      <c r="T43" s="107"/>
      <c r="U43" s="107"/>
      <c r="V43" s="107"/>
      <c r="W43" s="107"/>
    </row>
    <row r="44" spans="1:23" ht="27.95" customHeight="1">
      <c r="A44" s="67" t="str">
        <f>HYPERLINK("http://sdgtoolkit.org","SDG Tookit ")</f>
        <v xml:space="preserve">SDG Tookit </v>
      </c>
      <c r="B44" s="63" t="s">
        <v>322</v>
      </c>
      <c r="C44" s="63" t="s">
        <v>323</v>
      </c>
      <c r="D44" s="63" t="s">
        <v>12</v>
      </c>
      <c r="E44" s="63"/>
      <c r="F44" s="63" t="s">
        <v>324</v>
      </c>
      <c r="G44" s="63"/>
      <c r="H44" s="63"/>
      <c r="I44" s="63" t="s">
        <v>325</v>
      </c>
      <c r="J44" s="63"/>
      <c r="K44" s="63"/>
      <c r="L44" s="63"/>
      <c r="M44" s="63"/>
      <c r="N44" s="63"/>
      <c r="O44" s="63"/>
      <c r="P44" s="63"/>
      <c r="Q44" s="63"/>
      <c r="R44" s="63"/>
      <c r="S44" s="63"/>
      <c r="T44" s="63"/>
      <c r="U44" s="63"/>
      <c r="V44" s="63"/>
      <c r="W44" s="63"/>
    </row>
    <row r="45" spans="1:23" ht="27.95" customHeight="1">
      <c r="A45" s="105" t="str">
        <f>HYPERLINK("https://blog.coursera.org/the-sdg-initiative/","SDG Initiative")</f>
        <v>SDG Initiative</v>
      </c>
      <c r="B45" s="108" t="s">
        <v>333</v>
      </c>
      <c r="C45" s="107" t="s">
        <v>334</v>
      </c>
      <c r="D45" s="114" t="s">
        <v>12</v>
      </c>
      <c r="E45" s="106" t="s">
        <v>151</v>
      </c>
      <c r="F45" s="106" t="s">
        <v>72</v>
      </c>
      <c r="G45" s="106" t="s">
        <v>151</v>
      </c>
      <c r="H45" s="107" t="s">
        <v>112</v>
      </c>
      <c r="I45" s="108" t="s">
        <v>335</v>
      </c>
      <c r="J45" s="105" t="s">
        <v>336</v>
      </c>
      <c r="K45" s="107"/>
      <c r="L45" s="107"/>
      <c r="M45" s="107"/>
      <c r="N45" s="107"/>
      <c r="O45" s="107"/>
      <c r="P45" s="107"/>
      <c r="Q45" s="107"/>
      <c r="R45" s="107"/>
      <c r="S45" s="107"/>
      <c r="T45" s="107"/>
      <c r="U45" s="107"/>
      <c r="V45" s="107"/>
      <c r="W45" s="107"/>
    </row>
    <row r="46" spans="1:23" ht="27.95" customHeight="1">
      <c r="A46" s="61" t="s">
        <v>337</v>
      </c>
      <c r="B46" s="62" t="s">
        <v>338</v>
      </c>
      <c r="C46" s="62" t="s">
        <v>339</v>
      </c>
      <c r="D46" s="62" t="s">
        <v>12</v>
      </c>
      <c r="E46" s="62" t="s">
        <v>40</v>
      </c>
      <c r="F46" s="62" t="s">
        <v>340</v>
      </c>
      <c r="G46" s="62" t="s">
        <v>245</v>
      </c>
      <c r="H46" s="62" t="s">
        <v>212</v>
      </c>
      <c r="I46" s="62" t="s">
        <v>341</v>
      </c>
      <c r="J46" s="61" t="s">
        <v>342</v>
      </c>
      <c r="K46" s="63"/>
      <c r="L46" s="63"/>
      <c r="M46" s="63"/>
      <c r="N46" s="63"/>
      <c r="O46" s="63"/>
      <c r="P46" s="63"/>
      <c r="Q46" s="63"/>
      <c r="R46" s="63"/>
      <c r="S46" s="63"/>
      <c r="T46" s="63"/>
      <c r="U46" s="63"/>
      <c r="V46" s="63"/>
      <c r="W46" s="63"/>
    </row>
    <row r="47" spans="1:23" ht="27.95" customHeight="1">
      <c r="A47" s="112" t="str">
        <f>HYPERLINK("https://new.unhabitat.org/sites/default/files/documents/2019-05/how_to_formulate_a_nup.pdf","
How to Formulate a National Urban Policy - A PRACTICAL GUIDE")</f>
        <v xml:space="preserve">
How to Formulate a National Urban Policy - A PRACTICAL GUIDE</v>
      </c>
      <c r="B47" s="107" t="s">
        <v>17</v>
      </c>
      <c r="C47" s="107" t="s">
        <v>343</v>
      </c>
      <c r="D47" s="107" t="s">
        <v>91</v>
      </c>
      <c r="E47" s="107"/>
      <c r="F47" s="107"/>
      <c r="G47" s="107"/>
      <c r="H47" s="107"/>
      <c r="I47" s="107"/>
      <c r="J47" s="112" t="s">
        <v>344</v>
      </c>
      <c r="K47" s="107"/>
      <c r="L47" s="107"/>
      <c r="M47" s="107"/>
      <c r="N47" s="107"/>
      <c r="O47" s="107"/>
      <c r="P47" s="107"/>
      <c r="Q47" s="107"/>
      <c r="R47" s="107"/>
      <c r="S47" s="107"/>
      <c r="T47" s="107"/>
      <c r="U47" s="107"/>
      <c r="V47" s="107"/>
      <c r="W47" s="107"/>
    </row>
    <row r="48" spans="1:23" ht="27.95" customHeight="1">
      <c r="A48" s="67" t="s">
        <v>345</v>
      </c>
      <c r="B48" s="63" t="s">
        <v>346</v>
      </c>
      <c r="C48" s="63" t="s">
        <v>347</v>
      </c>
      <c r="D48" s="63" t="s">
        <v>12</v>
      </c>
      <c r="E48" s="63"/>
      <c r="F48" s="63"/>
      <c r="G48" s="63"/>
      <c r="H48" s="63"/>
      <c r="I48" s="63" t="s">
        <v>348</v>
      </c>
      <c r="J48" s="63"/>
      <c r="K48" s="63"/>
      <c r="L48" s="63"/>
      <c r="M48" s="63"/>
      <c r="N48" s="63"/>
      <c r="O48" s="63"/>
      <c r="P48" s="63"/>
      <c r="Q48" s="63"/>
      <c r="R48" s="63"/>
      <c r="S48" s="63"/>
      <c r="T48" s="63"/>
      <c r="U48" s="63"/>
      <c r="V48" s="63"/>
      <c r="W48" s="63"/>
    </row>
    <row r="49" spans="1:23" ht="27.95" customHeight="1">
      <c r="A49" s="112" t="str">
        <f>HYPERLINK("https://www.2030transformationfund.com/projects/","2030 Agenda Transformation Fund")</f>
        <v>2030 Agenda Transformation Fund</v>
      </c>
      <c r="B49" s="107" t="s">
        <v>1203</v>
      </c>
      <c r="C49" s="107" t="s">
        <v>1163</v>
      </c>
      <c r="D49" s="107" t="s">
        <v>12</v>
      </c>
      <c r="E49" s="115"/>
      <c r="F49" s="115"/>
      <c r="G49" s="115"/>
      <c r="H49" s="115"/>
      <c r="I49" s="115"/>
      <c r="J49" s="115"/>
      <c r="K49" s="115"/>
      <c r="L49" s="115"/>
      <c r="M49" s="115"/>
      <c r="N49" s="115"/>
      <c r="O49" s="115"/>
      <c r="P49" s="115"/>
      <c r="Q49" s="115"/>
      <c r="R49" s="115"/>
      <c r="S49" s="115"/>
      <c r="T49" s="115"/>
      <c r="U49" s="115"/>
      <c r="V49" s="115"/>
      <c r="W49" s="115"/>
    </row>
    <row r="50" spans="1:23" ht="27.95" customHeight="1">
      <c r="A50" s="67" t="str">
        <f>HYPERLINK("https://www.inequality-challenge.com/welcome-to-the-platform-innovation/projects/","Inequality  Challenge")</f>
        <v>Inequality  Challenge</v>
      </c>
      <c r="B50" s="63" t="s">
        <v>1203</v>
      </c>
      <c r="C50" s="63" t="s">
        <v>1164</v>
      </c>
      <c r="D50" s="63" t="s">
        <v>12</v>
      </c>
      <c r="E50" s="63"/>
      <c r="F50" s="63"/>
      <c r="G50" s="63"/>
      <c r="H50" s="63"/>
      <c r="I50" s="63"/>
      <c r="J50" s="63"/>
      <c r="K50" s="63" t="s">
        <v>369</v>
      </c>
      <c r="L50" s="63"/>
      <c r="M50" s="63"/>
      <c r="N50" s="63"/>
      <c r="O50" s="63"/>
      <c r="P50" s="63"/>
      <c r="Q50" s="63"/>
      <c r="R50" s="63"/>
      <c r="S50" s="63"/>
      <c r="T50" s="63"/>
      <c r="U50" s="63"/>
      <c r="V50" s="63"/>
      <c r="W50" s="63"/>
    </row>
    <row r="51" spans="1:23" ht="27.95" customHeight="1">
      <c r="A51" s="105" t="str">
        <f>HYPERLINK("https://www.localizingthesdgs.org/library/343/National-and-Sub-National-Governments-on-the-way-towards-the-Localization-of-the-SDGs.pdf","National and Subnational Government on the Way towards Localization of SDGs")</f>
        <v>National and Subnational Government on the Way towards Localization of SDGs</v>
      </c>
      <c r="B51" s="106" t="s">
        <v>200</v>
      </c>
      <c r="C51" s="106" t="s">
        <v>371</v>
      </c>
      <c r="D51" s="107" t="s">
        <v>12</v>
      </c>
      <c r="E51" s="106" t="s">
        <v>40</v>
      </c>
      <c r="F51" s="107" t="s">
        <v>14</v>
      </c>
      <c r="G51" s="106" t="s">
        <v>372</v>
      </c>
      <c r="H51" s="107"/>
      <c r="I51" s="107" t="s">
        <v>373</v>
      </c>
      <c r="J51" s="116" t="s">
        <v>374</v>
      </c>
      <c r="K51" s="107"/>
      <c r="L51" s="107"/>
      <c r="M51" s="107"/>
      <c r="N51" s="107"/>
      <c r="O51" s="107"/>
      <c r="P51" s="107"/>
      <c r="Q51" s="107"/>
      <c r="R51" s="107"/>
      <c r="S51" s="107"/>
      <c r="T51" s="107"/>
      <c r="U51" s="107"/>
      <c r="V51" s="107"/>
      <c r="W51" s="107"/>
    </row>
    <row r="52" spans="1:23" ht="27.95" customHeight="1">
      <c r="A52" s="67" t="str">
        <f>HYPERLINK("https://go-goals.org/downloadable-material/","Go Goals - Board Game ")</f>
        <v xml:space="preserve">Go Goals - Board Game </v>
      </c>
      <c r="B52" s="63" t="s">
        <v>206</v>
      </c>
      <c r="C52" s="73" t="s">
        <v>378</v>
      </c>
      <c r="D52" s="63" t="s">
        <v>12</v>
      </c>
      <c r="E52" s="63"/>
      <c r="F52" s="63"/>
      <c r="G52" s="63"/>
      <c r="H52" s="63"/>
      <c r="I52" s="63"/>
      <c r="J52" s="63"/>
      <c r="K52" s="63"/>
      <c r="L52" s="63"/>
      <c r="M52" s="63"/>
      <c r="N52" s="63"/>
      <c r="O52" s="63"/>
      <c r="P52" s="63"/>
      <c r="Q52" s="63"/>
      <c r="R52" s="63"/>
      <c r="S52" s="63"/>
      <c r="T52" s="63"/>
      <c r="U52" s="63"/>
      <c r="V52" s="63"/>
      <c r="W52" s="63"/>
    </row>
    <row r="53" spans="1:23" ht="27.95" customHeight="1">
      <c r="A53" s="107" t="s">
        <v>379</v>
      </c>
      <c r="B53" s="107" t="s">
        <v>931</v>
      </c>
      <c r="C53" s="107" t="s">
        <v>381</v>
      </c>
      <c r="D53" s="107" t="s">
        <v>12</v>
      </c>
      <c r="E53" s="107"/>
      <c r="F53" s="107"/>
      <c r="G53" s="107"/>
      <c r="H53" s="107"/>
      <c r="I53" s="107" t="s">
        <v>382</v>
      </c>
      <c r="J53" s="107"/>
      <c r="K53" s="107"/>
      <c r="L53" s="107"/>
      <c r="M53" s="107"/>
      <c r="N53" s="107"/>
      <c r="O53" s="107"/>
      <c r="P53" s="107"/>
      <c r="Q53" s="107"/>
      <c r="R53" s="107"/>
      <c r="S53" s="107"/>
      <c r="T53" s="107"/>
      <c r="U53" s="107"/>
      <c r="V53" s="107"/>
      <c r="W53" s="107"/>
    </row>
    <row r="54" spans="1:23" customFormat="1" ht="30" customHeight="1">
      <c r="A54" s="38" t="str">
        <f>HYPERLINK("https://sustainabledevelopment.un.org/topics/sustainablecities","Sustainable Development Goals Knowlege Platform - Sustainable Cities ")</f>
        <v xml:space="preserve">Sustainable Development Goals Knowlege Platform - Sustainable Cities </v>
      </c>
      <c r="B54" s="10" t="s">
        <v>206</v>
      </c>
      <c r="C54" s="10" t="s">
        <v>383</v>
      </c>
      <c r="D54" s="10" t="s">
        <v>12</v>
      </c>
      <c r="E54" s="10" t="s">
        <v>13</v>
      </c>
      <c r="F54" s="11"/>
      <c r="G54" s="10" t="s">
        <v>208</v>
      </c>
      <c r="H54" s="10" t="s">
        <v>330</v>
      </c>
      <c r="I54" s="11"/>
      <c r="J54" s="39" t="s">
        <v>384</v>
      </c>
      <c r="K54" s="11"/>
      <c r="L54" s="11"/>
      <c r="M54" s="11"/>
      <c r="N54" s="11"/>
      <c r="O54" s="11"/>
      <c r="P54" s="11"/>
      <c r="Q54" s="11"/>
      <c r="R54" s="11"/>
      <c r="S54" s="11"/>
      <c r="T54" s="11"/>
      <c r="U54" s="11"/>
      <c r="V54" s="11"/>
      <c r="W54" s="11"/>
    </row>
    <row r="55" spans="1:23" ht="27.95" customHeight="1">
      <c r="A55" s="112" t="str">
        <f>HYPERLINK("https://www.bristolonecity.com/wp-content/uploads/2019/02/One-City-Plan-Goals-and-the-UN-Sustainable-Development-Goals.pdf","One City Plan and the Sustainable Development Goals")</f>
        <v>One City Plan and the Sustainable Development Goals</v>
      </c>
      <c r="B55" s="107" t="s">
        <v>385</v>
      </c>
      <c r="C55" s="107" t="s">
        <v>386</v>
      </c>
      <c r="D55" s="107" t="s">
        <v>12</v>
      </c>
      <c r="E55" s="107"/>
      <c r="F55" s="107"/>
      <c r="G55" s="107" t="s">
        <v>387</v>
      </c>
      <c r="H55" s="107"/>
      <c r="I55" s="107" t="s">
        <v>388</v>
      </c>
      <c r="J55" s="112" t="s">
        <v>389</v>
      </c>
      <c r="K55" s="107"/>
      <c r="L55" s="107"/>
      <c r="M55" s="107"/>
      <c r="N55" s="107"/>
      <c r="O55" s="107"/>
      <c r="P55" s="107"/>
      <c r="Q55" s="107"/>
      <c r="R55" s="107"/>
      <c r="S55" s="107"/>
      <c r="T55" s="107"/>
      <c r="U55" s="107"/>
      <c r="V55" s="107"/>
      <c r="W55" s="107"/>
    </row>
    <row r="56" spans="1:23" ht="27.95" customHeight="1">
      <c r="A56" s="61" t="s">
        <v>390</v>
      </c>
      <c r="B56" s="63" t="s">
        <v>391</v>
      </c>
      <c r="C56" s="63" t="s">
        <v>392</v>
      </c>
      <c r="D56" s="63" t="s">
        <v>12</v>
      </c>
      <c r="E56" s="63" t="s">
        <v>19</v>
      </c>
      <c r="F56" s="63"/>
      <c r="G56" s="63" t="s">
        <v>208</v>
      </c>
      <c r="H56" s="63" t="s">
        <v>330</v>
      </c>
      <c r="I56" s="63"/>
      <c r="J56" s="67" t="s">
        <v>393</v>
      </c>
      <c r="K56" s="68"/>
      <c r="L56" s="63"/>
      <c r="M56" s="63"/>
      <c r="N56" s="63"/>
      <c r="O56" s="63"/>
      <c r="P56" s="63"/>
      <c r="Q56" s="63"/>
      <c r="R56" s="63"/>
      <c r="S56" s="63"/>
      <c r="T56" s="63"/>
      <c r="U56" s="63"/>
      <c r="V56" s="63"/>
      <c r="W56" s="63"/>
    </row>
    <row r="57" spans="1:23" ht="27.95" customHeight="1">
      <c r="A57" s="112" t="str">
        <f>HYPERLINK("https://repositorio.cepal.org/bitstream/handle/11362/44193/1/S1800555_en.pdf","METHODOLOGICAL GUIDE on planning for the implementation of the 2030 Agenda in Latin America and the Caribbean")</f>
        <v>METHODOLOGICAL GUIDE on planning for the implementation of the 2030 Agenda in Latin America and the Caribbean</v>
      </c>
      <c r="B57" s="107" t="s">
        <v>396</v>
      </c>
      <c r="C57" s="107" t="s">
        <v>397</v>
      </c>
      <c r="D57" s="107" t="s">
        <v>12</v>
      </c>
      <c r="E57" s="107"/>
      <c r="F57" s="107" t="s">
        <v>30</v>
      </c>
      <c r="G57" s="107" t="s">
        <v>387</v>
      </c>
      <c r="H57" s="107"/>
      <c r="I57" s="107"/>
      <c r="J57" s="112" t="s">
        <v>398</v>
      </c>
      <c r="K57" s="107"/>
      <c r="L57" s="107"/>
      <c r="M57" s="107"/>
      <c r="N57" s="107"/>
      <c r="O57" s="107"/>
      <c r="P57" s="107"/>
      <c r="Q57" s="107"/>
      <c r="R57" s="107"/>
      <c r="S57" s="107"/>
      <c r="T57" s="107"/>
      <c r="U57" s="107"/>
      <c r="V57" s="107"/>
      <c r="W57" s="107"/>
    </row>
    <row r="58" spans="1:23" ht="27.95" customHeight="1">
      <c r="A58" s="67" t="s">
        <v>399</v>
      </c>
      <c r="B58" s="63" t="s">
        <v>22</v>
      </c>
      <c r="C58" s="63" t="s">
        <v>400</v>
      </c>
      <c r="D58" s="63" t="s">
        <v>401</v>
      </c>
      <c r="E58" s="63"/>
      <c r="F58" s="63"/>
      <c r="G58" s="63"/>
      <c r="H58" s="63"/>
      <c r="I58" s="63"/>
      <c r="J58" s="63"/>
      <c r="K58" s="63"/>
      <c r="L58" s="63"/>
      <c r="M58" s="63"/>
      <c r="N58" s="63"/>
      <c r="O58" s="63"/>
      <c r="P58" s="63"/>
      <c r="Q58" s="63"/>
      <c r="R58" s="63"/>
      <c r="S58" s="63"/>
      <c r="T58" s="63"/>
      <c r="U58" s="63"/>
      <c r="V58" s="63"/>
      <c r="W58" s="63"/>
    </row>
    <row r="59" spans="1:23" ht="27.95" customHeight="1">
      <c r="A59" s="105" t="s">
        <v>403</v>
      </c>
      <c r="B59" s="107" t="s">
        <v>227</v>
      </c>
      <c r="C59" s="107" t="s">
        <v>405</v>
      </c>
      <c r="D59" s="107" t="s">
        <v>12</v>
      </c>
      <c r="E59" s="107" t="s">
        <v>406</v>
      </c>
      <c r="F59" s="107"/>
      <c r="G59" s="107" t="s">
        <v>100</v>
      </c>
      <c r="H59" s="107"/>
      <c r="I59" s="107"/>
      <c r="J59" s="112" t="s">
        <v>407</v>
      </c>
      <c r="K59" s="107"/>
      <c r="L59" s="107"/>
      <c r="M59" s="107"/>
      <c r="N59" s="107"/>
      <c r="O59" s="107"/>
      <c r="P59" s="107"/>
      <c r="Q59" s="107"/>
      <c r="R59" s="107"/>
      <c r="S59" s="107"/>
      <c r="T59" s="107"/>
      <c r="U59" s="107"/>
      <c r="V59" s="107"/>
      <c r="W59" s="107"/>
    </row>
    <row r="60" spans="1:23" ht="27.95" customHeight="1">
      <c r="A60" s="67" t="s">
        <v>412</v>
      </c>
      <c r="B60" s="63" t="s">
        <v>45</v>
      </c>
      <c r="C60" s="63" t="s">
        <v>413</v>
      </c>
      <c r="D60" s="63" t="s">
        <v>111</v>
      </c>
      <c r="E60" s="63" t="s">
        <v>19</v>
      </c>
      <c r="F60" s="63" t="s">
        <v>414</v>
      </c>
      <c r="G60" s="63" t="s">
        <v>415</v>
      </c>
      <c r="H60" s="63"/>
      <c r="I60" s="63" t="s">
        <v>416</v>
      </c>
      <c r="J60" s="63"/>
      <c r="K60" s="63"/>
      <c r="L60" s="63"/>
      <c r="M60" s="63"/>
      <c r="N60" s="63"/>
      <c r="O60" s="63"/>
      <c r="P60" s="63"/>
      <c r="Q60" s="63"/>
      <c r="R60" s="63"/>
      <c r="S60" s="63"/>
      <c r="T60" s="63"/>
      <c r="U60" s="63"/>
      <c r="V60" s="63"/>
      <c r="W60" s="63"/>
    </row>
    <row r="61" spans="1:23" ht="27.95" customHeight="1">
      <c r="A61" s="112" t="str">
        <f>HYPERLINK("https://cifal-flanders.org/cifal-activities/materials/sdg-training-materials/","SDG Training Materials ")</f>
        <v xml:space="preserve">SDG Training Materials </v>
      </c>
      <c r="B61" s="107" t="s">
        <v>420</v>
      </c>
      <c r="C61" s="107" t="s">
        <v>421</v>
      </c>
      <c r="D61" s="107" t="s">
        <v>401</v>
      </c>
      <c r="E61" s="107"/>
      <c r="F61" s="107"/>
      <c r="G61" s="107"/>
      <c r="H61" s="107"/>
      <c r="I61" s="107"/>
      <c r="J61" s="107"/>
      <c r="K61" s="107"/>
      <c r="L61" s="107"/>
      <c r="M61" s="107"/>
      <c r="N61" s="107"/>
      <c r="O61" s="107"/>
      <c r="P61" s="107"/>
      <c r="Q61" s="107"/>
      <c r="R61" s="107"/>
      <c r="S61" s="107"/>
      <c r="T61" s="107"/>
      <c r="U61" s="107"/>
      <c r="V61" s="107"/>
      <c r="W61" s="107"/>
    </row>
    <row r="62" spans="1:23" ht="27.95" customHeight="1">
      <c r="A62" s="67" t="str">
        <f>HYPERLINK("https://www.giz.de/en/worldwide/64279.html","City Challenge")</f>
        <v>City Challenge</v>
      </c>
      <c r="B62" s="63" t="s">
        <v>1203</v>
      </c>
      <c r="C62" s="63" t="s">
        <v>1165</v>
      </c>
      <c r="D62" s="63" t="s">
        <v>428</v>
      </c>
      <c r="E62" s="63"/>
      <c r="F62" s="63"/>
      <c r="G62" s="63"/>
      <c r="H62" s="63"/>
      <c r="I62" s="63"/>
      <c r="J62" s="63"/>
      <c r="K62" s="63"/>
      <c r="L62" s="63"/>
      <c r="M62" s="63"/>
      <c r="N62" s="63"/>
      <c r="O62" s="63"/>
      <c r="P62" s="63"/>
      <c r="Q62" s="63"/>
      <c r="R62" s="63"/>
      <c r="S62" s="63"/>
      <c r="T62" s="63"/>
      <c r="U62" s="63"/>
      <c r="V62" s="63"/>
      <c r="W62" s="63"/>
    </row>
    <row r="63" spans="1:23" ht="27.95" customHeight="1">
      <c r="A63" s="112" t="str">
        <f>HYPERLINK("https://www.mistraurbanfutures.org/en/project/implementing-new-urban-agenda-and-sustainable-development-goals-comparative-urban","Implementing the New Urban Agenda and The Sustainable Development Goals: Comparative Urban Perspectives")</f>
        <v>Implementing the New Urban Agenda and The Sustainable Development Goals: Comparative Urban Perspectives</v>
      </c>
      <c r="B63" s="107" t="s">
        <v>438</v>
      </c>
      <c r="C63" s="107" t="s">
        <v>439</v>
      </c>
      <c r="D63" s="107" t="s">
        <v>440</v>
      </c>
      <c r="E63" s="107"/>
      <c r="F63" s="107"/>
      <c r="G63" s="107"/>
      <c r="H63" s="107"/>
      <c r="I63" s="107" t="s">
        <v>441</v>
      </c>
      <c r="J63" s="112" t="s">
        <v>442</v>
      </c>
      <c r="K63" s="107" t="s">
        <v>443</v>
      </c>
      <c r="L63" s="107"/>
      <c r="M63" s="107"/>
      <c r="N63" s="107"/>
      <c r="O63" s="107"/>
      <c r="P63" s="107"/>
      <c r="Q63" s="107"/>
      <c r="R63" s="107"/>
      <c r="S63" s="107"/>
      <c r="T63" s="107"/>
      <c r="U63" s="107"/>
      <c r="V63" s="107"/>
      <c r="W63" s="107"/>
    </row>
    <row r="64" spans="1:23" ht="27.95" customHeight="1">
      <c r="A64" s="67" t="s">
        <v>444</v>
      </c>
      <c r="B64" s="63" t="s">
        <v>445</v>
      </c>
      <c r="C64" s="63" t="s">
        <v>446</v>
      </c>
      <c r="D64" s="63" t="s">
        <v>447</v>
      </c>
      <c r="E64" s="63"/>
      <c r="F64" s="63"/>
      <c r="G64" s="63"/>
      <c r="H64" s="63"/>
      <c r="I64" s="63"/>
      <c r="J64" s="63"/>
      <c r="K64" s="63"/>
      <c r="L64" s="63"/>
      <c r="M64" s="63"/>
      <c r="N64" s="63"/>
      <c r="O64" s="63"/>
      <c r="P64" s="63"/>
      <c r="Q64" s="63"/>
      <c r="R64" s="63"/>
      <c r="S64" s="63"/>
      <c r="T64" s="63"/>
      <c r="U64" s="63"/>
      <c r="V64" s="63"/>
      <c r="W64" s="63"/>
    </row>
    <row r="65" spans="1:23" ht="27.95" customHeight="1">
      <c r="A65" s="112" t="str">
        <f>HYPERLINK("https://www.adaptationcommunity.net/wp-content/uploads/2017/03/201805_GIZ_Climate-Risk-Management-Training_Factsheet.pdf","Dealing with climate-related Loss and Damage as part of comprehensive climate risk management
")</f>
        <v xml:space="preserve">Dealing with climate-related Loss and Damage as part of comprehensive climate risk management
</v>
      </c>
      <c r="B65" s="107" t="s">
        <v>1211</v>
      </c>
      <c r="C65" s="107" t="s">
        <v>454</v>
      </c>
      <c r="D65" s="107" t="s">
        <v>455</v>
      </c>
      <c r="E65" s="107"/>
      <c r="F65" s="107"/>
      <c r="G65" s="107"/>
      <c r="H65" s="107"/>
      <c r="I65" s="107"/>
      <c r="J65" s="107"/>
      <c r="K65" s="107"/>
      <c r="L65" s="107"/>
      <c r="M65" s="107"/>
      <c r="N65" s="107"/>
      <c r="O65" s="107"/>
      <c r="P65" s="107"/>
      <c r="Q65" s="107"/>
      <c r="R65" s="107"/>
      <c r="S65" s="107"/>
      <c r="T65" s="107"/>
      <c r="U65" s="107"/>
      <c r="V65" s="107"/>
      <c r="W65" s="107"/>
    </row>
    <row r="66" spans="1:23" ht="27.95" customHeight="1">
      <c r="A66" s="67" t="str">
        <f>HYPERLINK("https://www.adaptationcommunity.net/download/va/Training-conept-Public-infrastructure-risk-assessment.pdf","End-to-End Training on Public Infrastructure Climate Risk Assessment")</f>
        <v>End-to-End Training on Public Infrastructure Climate Risk Assessment</v>
      </c>
      <c r="B66" s="63" t="s">
        <v>1203</v>
      </c>
      <c r="C66" s="63" t="s">
        <v>456</v>
      </c>
      <c r="D66" s="63" t="s">
        <v>457</v>
      </c>
      <c r="E66" s="63"/>
      <c r="F66" s="63"/>
      <c r="G66" s="63"/>
      <c r="H66" s="63"/>
      <c r="I66" s="63"/>
      <c r="J66" s="63"/>
      <c r="K66" s="63"/>
      <c r="L66" s="63"/>
      <c r="M66" s="63"/>
      <c r="N66" s="63"/>
      <c r="O66" s="63"/>
      <c r="P66" s="63"/>
      <c r="Q66" s="63"/>
      <c r="R66" s="63"/>
      <c r="S66" s="63"/>
      <c r="T66" s="63"/>
      <c r="U66" s="63"/>
      <c r="V66" s="63"/>
      <c r="W66" s="63"/>
    </row>
    <row r="67" spans="1:23" ht="27.95" customHeight="1">
      <c r="A67" s="112" t="str">
        <f>HYPERLINK("https://www.cdp.net/en/cities/cities-scores","Cities Score ")</f>
        <v xml:space="preserve">Cities Score </v>
      </c>
      <c r="B67" s="107" t="s">
        <v>1212</v>
      </c>
      <c r="C67" s="107" t="s">
        <v>459</v>
      </c>
      <c r="D67" s="117" t="s">
        <v>460</v>
      </c>
      <c r="E67" s="107"/>
      <c r="F67" s="107"/>
      <c r="G67" s="107"/>
      <c r="H67" s="107"/>
      <c r="I67" s="107"/>
      <c r="J67" s="107"/>
      <c r="K67" s="107"/>
      <c r="L67" s="107"/>
      <c r="M67" s="107"/>
      <c r="N67" s="107"/>
      <c r="O67" s="107"/>
      <c r="P67" s="107"/>
      <c r="Q67" s="107"/>
      <c r="R67" s="107"/>
      <c r="S67" s="107"/>
      <c r="T67" s="107"/>
      <c r="U67" s="107"/>
      <c r="V67" s="107"/>
      <c r="W67" s="107"/>
    </row>
    <row r="68" spans="1:23" ht="27.95" customHeight="1">
      <c r="A68" s="67" t="str">
        <f>HYPERLINK("https://www.localclimateaction.org/resources/publications-tools","V-LED Stimulating Urban Climate Action / Tools and Publications")</f>
        <v>V-LED Stimulating Urban Climate Action / Tools and Publications</v>
      </c>
      <c r="B68" s="63" t="s">
        <v>461</v>
      </c>
      <c r="C68" s="63" t="s">
        <v>462</v>
      </c>
      <c r="D68" s="80" t="s">
        <v>460</v>
      </c>
      <c r="E68" s="63"/>
      <c r="F68" s="63"/>
      <c r="G68" s="63"/>
      <c r="H68" s="63"/>
      <c r="I68" s="63"/>
      <c r="J68" s="63"/>
      <c r="K68" s="63"/>
      <c r="L68" s="63"/>
      <c r="M68" s="63"/>
      <c r="N68" s="63"/>
      <c r="O68" s="63"/>
      <c r="P68" s="63"/>
      <c r="Q68" s="63"/>
      <c r="R68" s="63"/>
      <c r="S68" s="63"/>
      <c r="T68" s="63"/>
      <c r="U68" s="63"/>
      <c r="V68" s="63"/>
      <c r="W68" s="63"/>
    </row>
    <row r="69" spans="1:23" ht="27.95" customHeight="1">
      <c r="A69" s="112" t="str">
        <f>HYPERLINK("https://smartnet.niua.org/csc/assessment_framework.php","Climate Smart Cities - Assessment Framework ")</f>
        <v xml:space="preserve">Climate Smart Cities - Assessment Framework </v>
      </c>
      <c r="B69" s="107" t="s">
        <v>463</v>
      </c>
      <c r="C69" s="107" t="s">
        <v>464</v>
      </c>
      <c r="D69" s="117" t="s">
        <v>460</v>
      </c>
      <c r="E69" s="107"/>
      <c r="F69" s="107"/>
      <c r="G69" s="107"/>
      <c r="H69" s="107"/>
      <c r="I69" s="107"/>
      <c r="J69" s="107"/>
      <c r="K69" s="107"/>
      <c r="L69" s="107"/>
      <c r="M69" s="107"/>
      <c r="N69" s="107"/>
      <c r="O69" s="107"/>
      <c r="P69" s="107"/>
      <c r="Q69" s="107"/>
      <c r="R69" s="107"/>
      <c r="S69" s="107"/>
      <c r="T69" s="107"/>
      <c r="U69" s="107"/>
      <c r="V69" s="107"/>
      <c r="W69" s="107"/>
    </row>
    <row r="70" spans="1:23" ht="27.95" customHeight="1">
      <c r="A70" s="67" t="s">
        <v>465</v>
      </c>
      <c r="B70" s="63" t="s">
        <v>1213</v>
      </c>
      <c r="C70" s="63" t="s">
        <v>467</v>
      </c>
      <c r="D70" s="63" t="s">
        <v>468</v>
      </c>
      <c r="E70" s="63" t="s">
        <v>23</v>
      </c>
      <c r="F70" s="63"/>
      <c r="G70" s="63"/>
      <c r="H70" s="63"/>
      <c r="I70" s="63"/>
      <c r="J70" s="63"/>
      <c r="K70" s="67" t="s">
        <v>469</v>
      </c>
      <c r="L70" s="63"/>
      <c r="M70" s="63"/>
      <c r="N70" s="63"/>
      <c r="O70" s="63"/>
      <c r="P70" s="63"/>
      <c r="Q70" s="63"/>
      <c r="R70" s="63"/>
      <c r="S70" s="63"/>
      <c r="T70" s="63"/>
      <c r="U70" s="63"/>
      <c r="V70" s="63"/>
      <c r="W70" s="63"/>
    </row>
    <row r="71" spans="1:23" ht="27.95" customHeight="1">
      <c r="A71" s="112" t="s">
        <v>472</v>
      </c>
      <c r="B71" s="107" t="s">
        <v>473</v>
      </c>
      <c r="C71" s="107" t="s">
        <v>474</v>
      </c>
      <c r="D71" s="107" t="s">
        <v>468</v>
      </c>
      <c r="E71" s="107"/>
      <c r="F71" s="107"/>
      <c r="G71" s="107"/>
      <c r="H71" s="107"/>
      <c r="I71" s="107"/>
      <c r="J71" s="107"/>
      <c r="K71" s="107" t="s">
        <v>475</v>
      </c>
      <c r="L71" s="107"/>
      <c r="M71" s="107"/>
      <c r="N71" s="107"/>
      <c r="O71" s="107"/>
      <c r="P71" s="107"/>
      <c r="Q71" s="107"/>
      <c r="R71" s="107"/>
      <c r="S71" s="107"/>
      <c r="T71" s="107"/>
      <c r="U71" s="107"/>
      <c r="V71" s="107"/>
      <c r="W71" s="107"/>
    </row>
    <row r="72" spans="1:23" customFormat="1" ht="30" customHeight="1">
      <c r="A72" s="6" t="str">
        <f>HYPERLINK("http://www.iuc.eu/resources/","International Urban Cooperation (IUC) Ressources")</f>
        <v>International Urban Cooperation (IUC) Ressources</v>
      </c>
      <c r="B72" s="1" t="s">
        <v>490</v>
      </c>
      <c r="C72" s="1" t="s">
        <v>491</v>
      </c>
      <c r="D72" s="1" t="s">
        <v>492</v>
      </c>
      <c r="E72" s="1" t="s">
        <v>493</v>
      </c>
      <c r="F72" s="2"/>
      <c r="G72" s="1" t="s">
        <v>387</v>
      </c>
      <c r="H72" s="2"/>
      <c r="I72" s="2"/>
      <c r="J72" s="7" t="s">
        <v>494</v>
      </c>
      <c r="K72" s="2"/>
      <c r="L72" s="2"/>
      <c r="M72" s="2"/>
      <c r="N72" s="2"/>
      <c r="O72" s="2"/>
      <c r="P72" s="2"/>
      <c r="Q72" s="2"/>
      <c r="R72" s="2"/>
      <c r="S72" s="2"/>
      <c r="T72" s="2"/>
      <c r="U72" s="2"/>
      <c r="V72" s="2"/>
      <c r="W72" s="2"/>
    </row>
    <row r="73" spans="1:23" ht="27.95" customHeight="1">
      <c r="A73" s="112" t="str">
        <f>HYPERLINK("https://gendercc.net/fileadmin/inhalte/dokumente/8_Resources/Publications/Guidebook_Gender_and_Urban_Climate_Policy_June_2015.pdf","Gender and Urban Climate Policy Gender-Sensitive Policies Make a Difference")</f>
        <v>Gender and Urban Climate Policy Gender-Sensitive Policies Make a Difference</v>
      </c>
      <c r="B73" s="107" t="s">
        <v>1214</v>
      </c>
      <c r="C73" s="107" t="s">
        <v>513</v>
      </c>
      <c r="D73" s="107" t="s">
        <v>507</v>
      </c>
      <c r="E73" s="107"/>
      <c r="F73" s="107"/>
      <c r="G73" s="107"/>
      <c r="H73" s="107"/>
      <c r="I73" s="107"/>
      <c r="J73" s="112" t="s">
        <v>514</v>
      </c>
      <c r="K73" s="107"/>
      <c r="L73" s="107"/>
      <c r="M73" s="107"/>
      <c r="N73" s="107"/>
      <c r="O73" s="107"/>
      <c r="P73" s="107"/>
      <c r="Q73" s="107"/>
      <c r="R73" s="107"/>
      <c r="S73" s="107"/>
      <c r="T73" s="107"/>
      <c r="U73" s="107"/>
      <c r="V73" s="107"/>
      <c r="W73" s="107"/>
    </row>
    <row r="74" spans="1:23" ht="27.95" customHeight="1">
      <c r="A74" s="67" t="s">
        <v>515</v>
      </c>
      <c r="B74" s="63" t="s">
        <v>516</v>
      </c>
      <c r="C74" s="63" t="s">
        <v>517</v>
      </c>
      <c r="D74" s="63" t="s">
        <v>518</v>
      </c>
      <c r="E74" s="63"/>
      <c r="F74" s="63"/>
      <c r="G74" s="63"/>
      <c r="H74" s="63"/>
      <c r="I74" s="63" t="s">
        <v>519</v>
      </c>
      <c r="J74" s="63"/>
      <c r="K74" s="63"/>
      <c r="L74" s="63"/>
      <c r="M74" s="63"/>
      <c r="N74" s="63"/>
      <c r="O74" s="63"/>
      <c r="P74" s="63"/>
      <c r="Q74" s="63"/>
      <c r="R74" s="63"/>
      <c r="S74" s="63"/>
      <c r="T74" s="63"/>
      <c r="U74" s="63"/>
      <c r="V74" s="63"/>
      <c r="W74" s="63"/>
    </row>
    <row r="75" spans="1:23" ht="27.95" customHeight="1">
      <c r="A75" s="112" t="s">
        <v>520</v>
      </c>
      <c r="B75" s="107" t="s">
        <v>521</v>
      </c>
      <c r="C75" s="107" t="s">
        <v>522</v>
      </c>
      <c r="D75" s="107" t="s">
        <v>518</v>
      </c>
      <c r="E75" s="107"/>
      <c r="F75" s="107"/>
      <c r="G75" s="107"/>
      <c r="H75" s="107"/>
      <c r="I75" s="107"/>
      <c r="J75" s="107"/>
      <c r="K75" s="107"/>
      <c r="L75" s="107"/>
      <c r="M75" s="107"/>
      <c r="N75" s="107"/>
      <c r="O75" s="107"/>
      <c r="P75" s="107"/>
      <c r="Q75" s="107"/>
      <c r="R75" s="107"/>
      <c r="S75" s="107"/>
      <c r="T75" s="107"/>
      <c r="U75" s="107"/>
      <c r="V75" s="107"/>
      <c r="W75" s="107"/>
    </row>
    <row r="76" spans="1:23" ht="27.95" customHeight="1">
      <c r="A76" s="67" t="s">
        <v>523</v>
      </c>
      <c r="B76" s="63" t="s">
        <v>524</v>
      </c>
      <c r="C76" s="63" t="s">
        <v>525</v>
      </c>
      <c r="D76" s="63" t="s">
        <v>518</v>
      </c>
      <c r="E76" s="63"/>
      <c r="F76" s="63"/>
      <c r="G76" s="63"/>
      <c r="H76" s="63"/>
      <c r="I76" s="63" t="s">
        <v>526</v>
      </c>
      <c r="J76" s="63"/>
      <c r="K76" s="67" t="s">
        <v>527</v>
      </c>
      <c r="L76" s="63"/>
      <c r="M76" s="63"/>
      <c r="N76" s="63"/>
      <c r="O76" s="63"/>
      <c r="P76" s="63"/>
      <c r="Q76" s="63"/>
      <c r="R76" s="63"/>
      <c r="S76" s="63"/>
      <c r="T76" s="63"/>
      <c r="U76" s="63"/>
      <c r="V76" s="63"/>
      <c r="W76" s="63"/>
    </row>
    <row r="77" spans="1:23" ht="27.95" customHeight="1">
      <c r="A77" s="105" t="s">
        <v>528</v>
      </c>
      <c r="B77" s="107" t="s">
        <v>1191</v>
      </c>
      <c r="C77" s="106" t="s">
        <v>529</v>
      </c>
      <c r="D77" s="107" t="s">
        <v>21</v>
      </c>
      <c r="E77" s="106" t="s">
        <v>40</v>
      </c>
      <c r="F77" s="107" t="s">
        <v>72</v>
      </c>
      <c r="G77" s="106" t="s">
        <v>530</v>
      </c>
      <c r="H77" s="107" t="s">
        <v>112</v>
      </c>
      <c r="I77" s="106" t="s">
        <v>531</v>
      </c>
      <c r="J77" s="105" t="s">
        <v>532</v>
      </c>
      <c r="K77" s="107" t="s">
        <v>533</v>
      </c>
      <c r="L77" s="118" t="s">
        <v>534</v>
      </c>
      <c r="M77" s="107"/>
      <c r="N77" s="107"/>
      <c r="O77" s="107"/>
      <c r="P77" s="107"/>
      <c r="Q77" s="107"/>
      <c r="R77" s="107"/>
      <c r="S77" s="107"/>
      <c r="T77" s="107"/>
      <c r="U77" s="107"/>
      <c r="V77" s="107"/>
      <c r="W77" s="107"/>
    </row>
    <row r="78" spans="1:23" ht="27.95" customHeight="1">
      <c r="A78" s="61" t="s">
        <v>535</v>
      </c>
      <c r="B78" s="63" t="s">
        <v>1191</v>
      </c>
      <c r="C78" s="62" t="s">
        <v>536</v>
      </c>
      <c r="D78" s="63" t="s">
        <v>21</v>
      </c>
      <c r="E78" s="62" t="s">
        <v>40</v>
      </c>
      <c r="F78" s="63" t="s">
        <v>537</v>
      </c>
      <c r="G78" s="62" t="s">
        <v>538</v>
      </c>
      <c r="H78" s="63" t="s">
        <v>31</v>
      </c>
      <c r="I78" s="62" t="s">
        <v>539</v>
      </c>
      <c r="J78" s="61" t="s">
        <v>541</v>
      </c>
      <c r="K78" s="63" t="s">
        <v>544</v>
      </c>
      <c r="L78" s="63"/>
      <c r="M78" s="63"/>
      <c r="N78" s="63"/>
      <c r="O78" s="63"/>
      <c r="P78" s="63"/>
      <c r="Q78" s="63"/>
      <c r="R78" s="63"/>
      <c r="S78" s="63"/>
      <c r="T78" s="63"/>
      <c r="U78" s="63"/>
      <c r="V78" s="63"/>
      <c r="W78" s="63"/>
    </row>
    <row r="79" spans="1:23" ht="27.95" customHeight="1">
      <c r="A79" s="105" t="s">
        <v>546</v>
      </c>
      <c r="B79" s="106" t="s">
        <v>547</v>
      </c>
      <c r="C79" s="106" t="s">
        <v>548</v>
      </c>
      <c r="D79" s="107" t="s">
        <v>21</v>
      </c>
      <c r="E79" s="106" t="s">
        <v>40</v>
      </c>
      <c r="F79" s="107" t="s">
        <v>36</v>
      </c>
      <c r="G79" s="106" t="s">
        <v>100</v>
      </c>
      <c r="H79" s="107" t="s">
        <v>111</v>
      </c>
      <c r="I79" s="106" t="s">
        <v>549</v>
      </c>
      <c r="J79" s="105" t="s">
        <v>550</v>
      </c>
      <c r="K79" s="107"/>
      <c r="L79" s="107"/>
      <c r="M79" s="107"/>
      <c r="N79" s="107"/>
      <c r="O79" s="107"/>
      <c r="P79" s="107"/>
      <c r="Q79" s="107"/>
      <c r="R79" s="107"/>
      <c r="S79" s="107"/>
      <c r="T79" s="107"/>
      <c r="U79" s="107"/>
      <c r="V79" s="107"/>
      <c r="W79" s="107"/>
    </row>
    <row r="80" spans="1:23" ht="27.95" customHeight="1">
      <c r="A80" s="61" t="s">
        <v>552</v>
      </c>
      <c r="B80" s="63" t="s">
        <v>46</v>
      </c>
      <c r="C80" s="62" t="s">
        <v>556</v>
      </c>
      <c r="D80" s="63" t="s">
        <v>21</v>
      </c>
      <c r="E80" s="62" t="s">
        <v>40</v>
      </c>
      <c r="F80" s="63" t="s">
        <v>14</v>
      </c>
      <c r="G80" s="62" t="s">
        <v>100</v>
      </c>
      <c r="H80" s="63" t="s">
        <v>111</v>
      </c>
      <c r="I80" s="62" t="s">
        <v>557</v>
      </c>
      <c r="J80" s="61" t="s">
        <v>559</v>
      </c>
      <c r="K80" s="63"/>
      <c r="L80" s="63"/>
      <c r="M80" s="63"/>
      <c r="N80" s="63"/>
      <c r="O80" s="63"/>
      <c r="P80" s="63"/>
      <c r="Q80" s="63"/>
      <c r="R80" s="63"/>
      <c r="S80" s="63"/>
      <c r="T80" s="63"/>
      <c r="U80" s="63"/>
      <c r="V80" s="63"/>
      <c r="W80" s="63"/>
    </row>
    <row r="81" spans="1:23" ht="27.95" customHeight="1">
      <c r="A81" s="105" t="s">
        <v>560</v>
      </c>
      <c r="B81" s="107" t="s">
        <v>561</v>
      </c>
      <c r="C81" s="114" t="s">
        <v>562</v>
      </c>
      <c r="D81" s="107" t="s">
        <v>21</v>
      </c>
      <c r="E81" s="106" t="s">
        <v>151</v>
      </c>
      <c r="F81" s="106" t="s">
        <v>111</v>
      </c>
      <c r="G81" s="106" t="s">
        <v>151</v>
      </c>
      <c r="H81" s="107" t="s">
        <v>112</v>
      </c>
      <c r="I81" s="107" t="s">
        <v>564</v>
      </c>
      <c r="J81" s="105" t="s">
        <v>565</v>
      </c>
      <c r="K81" s="107"/>
      <c r="L81" s="107"/>
      <c r="M81" s="107"/>
      <c r="N81" s="107"/>
      <c r="O81" s="107"/>
      <c r="P81" s="107"/>
      <c r="Q81" s="107"/>
      <c r="R81" s="107"/>
      <c r="S81" s="107"/>
      <c r="T81" s="107"/>
      <c r="U81" s="107"/>
      <c r="V81" s="107"/>
      <c r="W81" s="107"/>
    </row>
    <row r="82" spans="1:23" ht="27.95" customHeight="1">
      <c r="A82" s="61" t="s">
        <v>566</v>
      </c>
      <c r="B82" s="62" t="s">
        <v>569</v>
      </c>
      <c r="C82" s="62" t="s">
        <v>571</v>
      </c>
      <c r="D82" s="63" t="s">
        <v>21</v>
      </c>
      <c r="E82" s="62" t="s">
        <v>40</v>
      </c>
      <c r="F82" s="62" t="s">
        <v>72</v>
      </c>
      <c r="G82" s="62" t="s">
        <v>61</v>
      </c>
      <c r="H82" s="62" t="s">
        <v>48</v>
      </c>
      <c r="I82" s="62" t="s">
        <v>572</v>
      </c>
      <c r="J82" s="61" t="s">
        <v>573</v>
      </c>
      <c r="K82" s="63"/>
      <c r="L82" s="63"/>
      <c r="M82" s="63"/>
      <c r="N82" s="63"/>
      <c r="O82" s="63"/>
      <c r="P82" s="63"/>
      <c r="Q82" s="63"/>
      <c r="R82" s="63"/>
      <c r="S82" s="63"/>
      <c r="T82" s="63"/>
      <c r="U82" s="63"/>
      <c r="V82" s="63"/>
      <c r="W82" s="63"/>
    </row>
    <row r="83" spans="1:23" ht="27.95" customHeight="1">
      <c r="A83" s="105" t="s">
        <v>575</v>
      </c>
      <c r="B83" s="106" t="s">
        <v>577</v>
      </c>
      <c r="C83" s="106" t="s">
        <v>578</v>
      </c>
      <c r="D83" s="107" t="s">
        <v>21</v>
      </c>
      <c r="E83" s="106" t="s">
        <v>40</v>
      </c>
      <c r="F83" s="106" t="s">
        <v>72</v>
      </c>
      <c r="G83" s="106" t="s">
        <v>61</v>
      </c>
      <c r="H83" s="106" t="s">
        <v>48</v>
      </c>
      <c r="I83" s="106" t="s">
        <v>581</v>
      </c>
      <c r="J83" s="105" t="s">
        <v>582</v>
      </c>
      <c r="K83" s="107"/>
      <c r="L83" s="107"/>
      <c r="M83" s="107"/>
      <c r="N83" s="107"/>
      <c r="O83" s="107"/>
      <c r="P83" s="107"/>
      <c r="Q83" s="107"/>
      <c r="R83" s="107"/>
      <c r="S83" s="107"/>
      <c r="T83" s="107"/>
      <c r="U83" s="107"/>
      <c r="V83" s="107"/>
      <c r="W83" s="107"/>
    </row>
    <row r="84" spans="1:23" ht="27.95" customHeight="1">
      <c r="A84" s="67" t="s">
        <v>590</v>
      </c>
      <c r="B84" s="63" t="s">
        <v>593</v>
      </c>
      <c r="C84" s="63" t="s">
        <v>594</v>
      </c>
      <c r="D84" s="63" t="s">
        <v>21</v>
      </c>
      <c r="E84" s="63"/>
      <c r="F84" s="63"/>
      <c r="G84" s="63"/>
      <c r="H84" s="63"/>
      <c r="I84" s="63" t="s">
        <v>595</v>
      </c>
      <c r="J84" s="63"/>
      <c r="K84" s="63"/>
      <c r="L84" s="63"/>
      <c r="M84" s="63"/>
      <c r="N84" s="63"/>
      <c r="O84" s="63"/>
      <c r="P84" s="63"/>
      <c r="Q84" s="63"/>
      <c r="R84" s="63"/>
      <c r="S84" s="63"/>
      <c r="T84" s="63"/>
      <c r="U84" s="63"/>
      <c r="V84" s="63"/>
      <c r="W84" s="63"/>
    </row>
    <row r="85" spans="1:23" ht="27.95" customHeight="1">
      <c r="A85" s="112" t="s">
        <v>597</v>
      </c>
      <c r="B85" s="107" t="s">
        <v>46</v>
      </c>
      <c r="C85" s="107" t="s">
        <v>600</v>
      </c>
      <c r="D85" s="107" t="s">
        <v>21</v>
      </c>
      <c r="E85" s="107"/>
      <c r="F85" s="107"/>
      <c r="G85" s="107"/>
      <c r="H85" s="107"/>
      <c r="I85" s="107" t="s">
        <v>602</v>
      </c>
      <c r="J85" s="107"/>
      <c r="K85" s="107"/>
      <c r="L85" s="107"/>
      <c r="M85" s="107"/>
      <c r="N85" s="107"/>
      <c r="O85" s="107"/>
      <c r="P85" s="107"/>
      <c r="Q85" s="107"/>
      <c r="R85" s="107"/>
      <c r="S85" s="107"/>
      <c r="T85" s="107"/>
      <c r="U85" s="107"/>
      <c r="V85" s="107"/>
      <c r="W85" s="107"/>
    </row>
    <row r="86" spans="1:23" ht="27.95" customHeight="1">
      <c r="A86" s="67" t="s">
        <v>89</v>
      </c>
      <c r="B86" s="63" t="s">
        <v>32</v>
      </c>
      <c r="C86" s="63" t="s">
        <v>90</v>
      </c>
      <c r="D86" s="63" t="s">
        <v>760</v>
      </c>
      <c r="E86" s="63" t="s">
        <v>563</v>
      </c>
      <c r="F86" s="63"/>
      <c r="G86" s="63"/>
      <c r="H86" s="63"/>
      <c r="I86" s="63" t="s">
        <v>95</v>
      </c>
      <c r="J86" s="63"/>
      <c r="K86" s="63"/>
      <c r="L86" s="63"/>
      <c r="M86" s="63"/>
      <c r="N86" s="63"/>
      <c r="O86" s="63"/>
      <c r="P86" s="63"/>
      <c r="Q86" s="63"/>
      <c r="R86" s="63"/>
      <c r="S86" s="63"/>
      <c r="T86" s="63"/>
      <c r="U86" s="63"/>
      <c r="V86" s="63"/>
      <c r="W86" s="63"/>
    </row>
    <row r="87" spans="1:23" ht="27.95" customHeight="1">
      <c r="A87" s="112" t="s">
        <v>570</v>
      </c>
      <c r="B87" s="107" t="s">
        <v>540</v>
      </c>
      <c r="C87" s="107" t="s">
        <v>574</v>
      </c>
      <c r="D87" s="107" t="s">
        <v>12</v>
      </c>
      <c r="E87" s="107"/>
      <c r="F87" s="107"/>
      <c r="G87" s="107"/>
      <c r="H87" s="107"/>
      <c r="I87" s="107"/>
      <c r="J87" s="107"/>
      <c r="K87" s="107"/>
      <c r="L87" s="107"/>
      <c r="M87" s="107"/>
      <c r="N87" s="107"/>
      <c r="O87" s="107"/>
      <c r="P87" s="107"/>
      <c r="Q87" s="107"/>
      <c r="R87" s="107"/>
      <c r="S87" s="107"/>
      <c r="T87" s="107"/>
      <c r="U87" s="107"/>
      <c r="V87" s="107"/>
      <c r="W87" s="107"/>
    </row>
    <row r="88" spans="1:23" ht="27.95" customHeight="1">
      <c r="A88" s="67" t="str">
        <f>HYPERLINK("http://www.mspguide.org/msp-guide","The MSP Tool Guide")</f>
        <v>The MSP Tool Guide</v>
      </c>
      <c r="B88" s="63" t="s">
        <v>614</v>
      </c>
      <c r="C88" s="63" t="s">
        <v>616</v>
      </c>
      <c r="D88" s="63" t="s">
        <v>21</v>
      </c>
      <c r="E88" s="63"/>
      <c r="F88" s="63"/>
      <c r="G88" s="63"/>
      <c r="H88" s="63"/>
      <c r="I88" s="63"/>
      <c r="J88" s="63"/>
      <c r="K88" s="63" t="s">
        <v>618</v>
      </c>
      <c r="L88" s="63"/>
      <c r="M88" s="63"/>
      <c r="N88" s="63"/>
      <c r="O88" s="63"/>
      <c r="P88" s="63"/>
      <c r="Q88" s="63"/>
      <c r="R88" s="63"/>
      <c r="S88" s="63"/>
      <c r="T88" s="63"/>
      <c r="U88" s="63"/>
      <c r="V88" s="63"/>
      <c r="W88" s="63"/>
    </row>
    <row r="89" spans="1:23" ht="27.95" customHeight="1">
      <c r="A89" s="112" t="str">
        <f>HYPERLINK("https://www.100resilientcities.org/wp-content/uploads/2018/09/NYU-Urban-Growth-Handbook_FINAL.pdf","100RC HANDBOOK - Planning for Resilient Urban Growth - Tools for Proactively Managing Rapid Urban Growth
")</f>
        <v xml:space="preserve">100RC HANDBOOK - Planning for Resilient Urban Growth - Tools for Proactively Managing Rapid Urban Growth
</v>
      </c>
      <c r="B89" s="107" t="s">
        <v>620</v>
      </c>
      <c r="C89" s="107" t="s">
        <v>621</v>
      </c>
      <c r="D89" s="107" t="s">
        <v>21</v>
      </c>
      <c r="E89" s="107"/>
      <c r="F89" s="107"/>
      <c r="G89" s="107"/>
      <c r="H89" s="107"/>
      <c r="I89" s="107" t="s">
        <v>622</v>
      </c>
      <c r="J89" s="112" t="s">
        <v>624</v>
      </c>
      <c r="K89" s="107"/>
      <c r="L89" s="107"/>
      <c r="M89" s="107"/>
      <c r="N89" s="107"/>
      <c r="O89" s="107"/>
      <c r="P89" s="107"/>
      <c r="Q89" s="107"/>
      <c r="R89" s="107"/>
      <c r="S89" s="107"/>
      <c r="T89" s="107"/>
      <c r="U89" s="107"/>
      <c r="V89" s="107"/>
      <c r="W89" s="107"/>
    </row>
    <row r="90" spans="1:23" ht="27.95" customHeight="1">
      <c r="A90" s="67" t="str">
        <f>HYPERLINK("https://www.oecd.org/cfe/urban-principles.htm","Principles on Urban Policy ")</f>
        <v xml:space="preserve">Principles on Urban Policy </v>
      </c>
      <c r="B90" s="63" t="s">
        <v>56</v>
      </c>
      <c r="C90" s="63" t="s">
        <v>627</v>
      </c>
      <c r="D90" s="63" t="s">
        <v>21</v>
      </c>
      <c r="E90" s="63"/>
      <c r="F90" s="63"/>
      <c r="G90" s="63"/>
      <c r="H90" s="63"/>
      <c r="I90" s="63"/>
      <c r="J90" s="67" t="s">
        <v>628</v>
      </c>
      <c r="K90" s="67" t="s">
        <v>632</v>
      </c>
      <c r="L90" s="63"/>
      <c r="M90" s="63"/>
      <c r="N90" s="63"/>
      <c r="O90" s="63"/>
      <c r="P90" s="63"/>
      <c r="Q90" s="63"/>
      <c r="R90" s="63"/>
      <c r="S90" s="63"/>
      <c r="T90" s="63"/>
      <c r="U90" s="63"/>
      <c r="V90" s="63"/>
      <c r="W90" s="63"/>
    </row>
    <row r="91" spans="1:23" ht="27.95" customHeight="1">
      <c r="A91" s="112" t="str">
        <f>HYPERLINK("https://www.unccd.int/sites/default/files/documents/2019-06/LDN_CF_report_web-english.pdf","SCIENTIFIC CONCEPTUAL FRAMEWORK FOR LAND DEGRADATION NEUTRALITY")</f>
        <v>SCIENTIFIC CONCEPTUAL FRAMEWORK FOR LAND DEGRADATION NEUTRALITY</v>
      </c>
      <c r="B91" s="107" t="s">
        <v>57</v>
      </c>
      <c r="C91" s="107" t="s">
        <v>635</v>
      </c>
      <c r="D91" s="107" t="s">
        <v>21</v>
      </c>
      <c r="E91" s="107" t="s">
        <v>19</v>
      </c>
      <c r="F91" s="107" t="s">
        <v>20</v>
      </c>
      <c r="G91" s="107" t="s">
        <v>636</v>
      </c>
      <c r="H91" s="107" t="s">
        <v>50</v>
      </c>
      <c r="I91" s="107" t="s">
        <v>637</v>
      </c>
      <c r="J91" s="107"/>
      <c r="K91" s="107"/>
      <c r="L91" s="107"/>
      <c r="M91" s="107"/>
      <c r="N91" s="107"/>
      <c r="O91" s="107"/>
      <c r="P91" s="107"/>
      <c r="Q91" s="107"/>
      <c r="R91" s="107"/>
      <c r="S91" s="107"/>
      <c r="T91" s="107"/>
      <c r="U91" s="107"/>
      <c r="V91" s="107"/>
      <c r="W91" s="107"/>
    </row>
    <row r="92" spans="1:23" ht="27.95" customHeight="1">
      <c r="A92" s="67" t="str">
        <f>HYPERLINK("https://knowledge.unccd.int/sites/default/files/2018-09/LDN%20TPP%20checklist%20final%20draft%20040918.pdf","Checklist for Land Degradation Neutrality Transformative Projects and
Programmes (LDN TPP)")</f>
        <v>Checklist for Land Degradation Neutrality Transformative Projects and
Programmes (LDN TPP)</v>
      </c>
      <c r="B92" s="63" t="s">
        <v>57</v>
      </c>
      <c r="C92" s="63" t="s">
        <v>641</v>
      </c>
      <c r="D92" s="63" t="s">
        <v>21</v>
      </c>
      <c r="E92" s="63" t="s">
        <v>19</v>
      </c>
      <c r="F92" s="63" t="s">
        <v>20</v>
      </c>
      <c r="G92" s="63" t="s">
        <v>642</v>
      </c>
      <c r="H92" s="63" t="s">
        <v>50</v>
      </c>
      <c r="I92" s="63"/>
      <c r="J92" s="63"/>
      <c r="K92" s="63"/>
      <c r="L92" s="63"/>
      <c r="M92" s="63"/>
      <c r="N92" s="63"/>
      <c r="O92" s="63"/>
      <c r="P92" s="63"/>
      <c r="Q92" s="63"/>
      <c r="R92" s="63"/>
      <c r="S92" s="63"/>
      <c r="T92" s="63"/>
      <c r="U92" s="63"/>
      <c r="V92" s="63"/>
      <c r="W92" s="63"/>
    </row>
    <row r="93" spans="1:23" ht="27.95" customHeight="1">
      <c r="A93" s="107" t="s">
        <v>647</v>
      </c>
      <c r="B93" s="107" t="s">
        <v>49</v>
      </c>
      <c r="C93" s="107" t="s">
        <v>648</v>
      </c>
      <c r="D93" s="107" t="s">
        <v>21</v>
      </c>
      <c r="E93" s="107" t="s">
        <v>19</v>
      </c>
      <c r="F93" s="107"/>
      <c r="G93" s="107" t="s">
        <v>245</v>
      </c>
      <c r="H93" s="107"/>
      <c r="I93" s="107" t="s">
        <v>650</v>
      </c>
      <c r="J93" s="107"/>
      <c r="K93" s="112" t="s">
        <v>651</v>
      </c>
      <c r="L93" s="107"/>
      <c r="M93" s="107"/>
      <c r="N93" s="107"/>
      <c r="O93" s="107"/>
      <c r="P93" s="107"/>
      <c r="Q93" s="107"/>
      <c r="R93" s="107"/>
      <c r="S93" s="107"/>
      <c r="T93" s="107"/>
      <c r="U93" s="107"/>
      <c r="V93" s="107"/>
      <c r="W93" s="107"/>
    </row>
    <row r="94" spans="1:23" ht="27.95" customHeight="1">
      <c r="A94" s="67" t="s">
        <v>654</v>
      </c>
      <c r="B94" s="63" t="s">
        <v>22</v>
      </c>
      <c r="C94" s="63" t="s">
        <v>656</v>
      </c>
      <c r="D94" s="63" t="s">
        <v>21</v>
      </c>
      <c r="E94" s="63"/>
      <c r="F94" s="63"/>
      <c r="G94" s="63"/>
      <c r="H94" s="63"/>
      <c r="I94" s="63"/>
      <c r="J94" s="67" t="s">
        <v>657</v>
      </c>
      <c r="K94" s="63"/>
      <c r="L94" s="63"/>
      <c r="M94" s="63"/>
      <c r="N94" s="63"/>
      <c r="O94" s="63"/>
      <c r="P94" s="63"/>
      <c r="Q94" s="63"/>
      <c r="R94" s="63"/>
      <c r="S94" s="63"/>
      <c r="T94" s="63"/>
      <c r="U94" s="63"/>
      <c r="V94" s="63"/>
      <c r="W94" s="63"/>
    </row>
    <row r="95" spans="1:23" ht="27.95" customHeight="1">
      <c r="A95" s="112" t="s">
        <v>661</v>
      </c>
      <c r="B95" s="107" t="s">
        <v>22</v>
      </c>
      <c r="C95" s="107" t="s">
        <v>663</v>
      </c>
      <c r="D95" s="107" t="s">
        <v>21</v>
      </c>
      <c r="E95" s="107"/>
      <c r="F95" s="107"/>
      <c r="G95" s="107"/>
      <c r="H95" s="107"/>
      <c r="I95" s="107"/>
      <c r="J95" s="107"/>
      <c r="K95" s="107"/>
      <c r="L95" s="107"/>
      <c r="M95" s="107"/>
      <c r="N95" s="107"/>
      <c r="O95" s="107"/>
      <c r="P95" s="107"/>
      <c r="Q95" s="107"/>
      <c r="R95" s="107"/>
      <c r="S95" s="107"/>
      <c r="T95" s="107"/>
      <c r="U95" s="107"/>
      <c r="V95" s="107"/>
      <c r="W95" s="107"/>
    </row>
    <row r="96" spans="1:23" ht="27.95" customHeight="1">
      <c r="A96" s="67" t="s">
        <v>669</v>
      </c>
      <c r="B96" s="63" t="s">
        <v>670</v>
      </c>
      <c r="C96" s="63" t="s">
        <v>672</v>
      </c>
      <c r="D96" s="63" t="s">
        <v>21</v>
      </c>
      <c r="E96" s="63"/>
      <c r="F96" s="63"/>
      <c r="G96" s="63"/>
      <c r="H96" s="63"/>
      <c r="I96" s="63"/>
      <c r="J96" s="63"/>
      <c r="K96" s="63"/>
      <c r="L96" s="63"/>
      <c r="M96" s="63"/>
      <c r="N96" s="63"/>
      <c r="O96" s="63"/>
      <c r="P96" s="63"/>
      <c r="Q96" s="63"/>
      <c r="R96" s="63"/>
      <c r="S96" s="63"/>
      <c r="T96" s="63"/>
      <c r="U96" s="63"/>
      <c r="V96" s="63"/>
      <c r="W96" s="63"/>
    </row>
    <row r="97" spans="1:23" ht="27.95" customHeight="1">
      <c r="A97" s="112" t="str">
        <f>HYPERLINK("http://knowyourcity.info/explore-our-data/","
 Know your city ")</f>
        <v xml:space="preserve">
 Know your city </v>
      </c>
      <c r="B97" s="107" t="s">
        <v>674</v>
      </c>
      <c r="C97" s="107" t="s">
        <v>675</v>
      </c>
      <c r="D97" s="107" t="s">
        <v>21</v>
      </c>
      <c r="E97" s="107"/>
      <c r="F97" s="107"/>
      <c r="G97" s="107"/>
      <c r="H97" s="107"/>
      <c r="I97" s="107"/>
      <c r="J97" s="113"/>
      <c r="K97" s="107"/>
      <c r="L97" s="107"/>
      <c r="M97" s="107"/>
      <c r="N97" s="107"/>
      <c r="O97" s="107"/>
      <c r="P97" s="107"/>
      <c r="Q97" s="107"/>
      <c r="R97" s="107"/>
      <c r="S97" s="107"/>
      <c r="T97" s="107"/>
      <c r="U97" s="107"/>
      <c r="V97" s="107"/>
      <c r="W97" s="107"/>
    </row>
    <row r="98" spans="1:23" ht="27.95" customHeight="1">
      <c r="A98" s="67" t="str">
        <f>HYPERLINK("http://localizingthesdgs.org/library/210/A-Guide-to-Multi-level-Governance-For-Local-and-Regional-Public-Authorities.pdf","A Guide to Multi-level Governance For Local and Regional Public Authorities        ")</f>
        <v xml:space="preserve">A Guide to Multi-level Governance For Local and Regional Public Authorities        </v>
      </c>
      <c r="B98" s="63" t="s">
        <v>680</v>
      </c>
      <c r="C98" s="63" t="s">
        <v>681</v>
      </c>
      <c r="D98" s="63" t="s">
        <v>21</v>
      </c>
      <c r="E98" s="63" t="s">
        <v>19</v>
      </c>
      <c r="F98" s="63" t="s">
        <v>682</v>
      </c>
      <c r="G98" s="63"/>
      <c r="H98" s="63" t="s">
        <v>35</v>
      </c>
      <c r="I98" s="63"/>
      <c r="J98" s="63"/>
      <c r="K98" s="63"/>
      <c r="L98" s="63"/>
      <c r="M98" s="63"/>
      <c r="N98" s="63"/>
      <c r="O98" s="63"/>
      <c r="P98" s="63"/>
      <c r="Q98" s="63"/>
      <c r="R98" s="63"/>
      <c r="S98" s="63"/>
      <c r="T98" s="63"/>
      <c r="U98" s="63"/>
      <c r="V98" s="63"/>
      <c r="W98" s="63"/>
    </row>
    <row r="99" spans="1:23" ht="27.95" customHeight="1">
      <c r="A99" s="112" t="s">
        <v>684</v>
      </c>
      <c r="B99" s="107" t="s">
        <v>59</v>
      </c>
      <c r="C99" s="107" t="s">
        <v>687</v>
      </c>
      <c r="D99" s="107" t="s">
        <v>21</v>
      </c>
      <c r="E99" s="107"/>
      <c r="F99" s="107"/>
      <c r="G99" s="107"/>
      <c r="H99" s="107"/>
      <c r="I99" s="107"/>
      <c r="J99" s="107"/>
      <c r="K99" s="107"/>
      <c r="L99" s="107"/>
      <c r="M99" s="107"/>
      <c r="N99" s="107"/>
      <c r="O99" s="107"/>
      <c r="P99" s="107"/>
      <c r="Q99" s="107"/>
      <c r="R99" s="107"/>
      <c r="S99" s="107"/>
      <c r="T99" s="107"/>
      <c r="U99" s="107"/>
      <c r="V99" s="107"/>
      <c r="W99" s="107"/>
    </row>
    <row r="100" spans="1:23" ht="27.95" customHeight="1">
      <c r="A100" s="67" t="s">
        <v>690</v>
      </c>
      <c r="B100" s="63" t="s">
        <v>59</v>
      </c>
      <c r="C100" s="63" t="s">
        <v>693</v>
      </c>
      <c r="D100" s="63" t="s">
        <v>111</v>
      </c>
      <c r="E100" s="63"/>
      <c r="F100" s="63"/>
      <c r="G100" s="63"/>
      <c r="H100" s="63"/>
      <c r="I100" s="63"/>
      <c r="J100" s="63"/>
      <c r="K100" s="63"/>
      <c r="L100" s="63"/>
      <c r="M100" s="63"/>
      <c r="N100" s="63"/>
      <c r="O100" s="63"/>
      <c r="P100" s="63"/>
      <c r="Q100" s="63"/>
      <c r="R100" s="63"/>
      <c r="S100" s="63"/>
      <c r="T100" s="63"/>
      <c r="U100" s="63"/>
      <c r="V100" s="63"/>
      <c r="W100" s="63"/>
    </row>
    <row r="101" spans="1:23" ht="27.95" customHeight="1">
      <c r="A101" s="112" t="s">
        <v>694</v>
      </c>
      <c r="B101" s="107" t="s">
        <v>59</v>
      </c>
      <c r="C101" s="107" t="s">
        <v>696</v>
      </c>
      <c r="D101" s="107" t="s">
        <v>111</v>
      </c>
      <c r="E101" s="107"/>
      <c r="F101" s="107"/>
      <c r="G101" s="107"/>
      <c r="H101" s="107"/>
      <c r="I101" s="107"/>
      <c r="J101" s="107"/>
      <c r="K101" s="107"/>
      <c r="L101" s="107"/>
      <c r="M101" s="107"/>
      <c r="N101" s="107"/>
      <c r="O101" s="107"/>
      <c r="P101" s="107"/>
      <c r="Q101" s="107"/>
      <c r="R101" s="107"/>
      <c r="S101" s="107"/>
      <c r="T101" s="107"/>
      <c r="U101" s="107"/>
      <c r="V101" s="107"/>
      <c r="W101" s="107"/>
    </row>
    <row r="102" spans="1:23" ht="27.95" customHeight="1">
      <c r="A102" s="67" t="str">
        <f>HYPERLINK("https://cdia.asia/wp-content/uploads/2016/09/Inclusive-Urban-Infrastructure-Investments_A-Guide-for-Municipalities.pdf","Inclusive Urban Infrastructure Investments")</f>
        <v>Inclusive Urban Infrastructure Investments</v>
      </c>
      <c r="B102" s="63" t="s">
        <v>59</v>
      </c>
      <c r="C102" s="63" t="s">
        <v>699</v>
      </c>
      <c r="D102" s="63" t="s">
        <v>111</v>
      </c>
      <c r="E102" s="63"/>
      <c r="F102" s="63"/>
      <c r="G102" s="63"/>
      <c r="H102" s="63"/>
      <c r="I102" s="63"/>
      <c r="J102" s="63"/>
      <c r="K102" s="63"/>
      <c r="L102" s="63"/>
      <c r="M102" s="63"/>
      <c r="N102" s="63"/>
      <c r="O102" s="63"/>
      <c r="P102" s="63"/>
      <c r="Q102" s="63"/>
      <c r="R102" s="63"/>
      <c r="S102" s="63"/>
      <c r="T102" s="63"/>
      <c r="U102" s="63"/>
      <c r="V102" s="63"/>
      <c r="W102" s="63"/>
    </row>
    <row r="103" spans="1:23" ht="27.95" customHeight="1">
      <c r="A103" s="112" t="str">
        <f>HYPERLINK("http://cdia.asia/wp-content/uploads/2018/04/CDIA-Inclusive-City-Checklist-Jun-2016.pdf","Inclusive City Checklist")</f>
        <v>Inclusive City Checklist</v>
      </c>
      <c r="B103" s="107" t="s">
        <v>59</v>
      </c>
      <c r="C103" s="107" t="s">
        <v>702</v>
      </c>
      <c r="D103" s="107" t="s">
        <v>111</v>
      </c>
      <c r="E103" s="107"/>
      <c r="F103" s="107"/>
      <c r="G103" s="107"/>
      <c r="H103" s="107"/>
      <c r="I103" s="107"/>
      <c r="J103" s="107"/>
      <c r="K103" s="107"/>
      <c r="L103" s="107"/>
      <c r="M103" s="107"/>
      <c r="N103" s="107"/>
      <c r="O103" s="107"/>
      <c r="P103" s="107"/>
      <c r="Q103" s="107"/>
      <c r="R103" s="107"/>
      <c r="S103" s="107"/>
      <c r="T103" s="107"/>
      <c r="U103" s="107"/>
      <c r="V103" s="107"/>
      <c r="W103" s="107"/>
    </row>
    <row r="104" spans="1:23" ht="27.95" customHeight="1">
      <c r="A104" s="67" t="s">
        <v>704</v>
      </c>
      <c r="B104" s="63" t="s">
        <v>22</v>
      </c>
      <c r="C104" s="63" t="s">
        <v>706</v>
      </c>
      <c r="D104" s="63" t="s">
        <v>111</v>
      </c>
      <c r="E104" s="63"/>
      <c r="F104" s="63"/>
      <c r="G104" s="63"/>
      <c r="H104" s="63"/>
      <c r="I104" s="63" t="s">
        <v>709</v>
      </c>
      <c r="J104" s="63"/>
      <c r="K104" s="63"/>
      <c r="L104" s="63"/>
      <c r="M104" s="63"/>
      <c r="N104" s="63"/>
      <c r="O104" s="63"/>
      <c r="P104" s="63"/>
      <c r="Q104" s="63"/>
      <c r="R104" s="63"/>
      <c r="S104" s="63"/>
      <c r="T104" s="63"/>
      <c r="U104" s="63"/>
      <c r="V104" s="63"/>
      <c r="W104" s="63"/>
    </row>
    <row r="105" spans="1:23" ht="27.95" customHeight="1">
      <c r="A105" s="112" t="str">
        <f>HYPERLINK("https://www.participatorymethods.org/","Participatory Methods ")</f>
        <v xml:space="preserve">Participatory Methods </v>
      </c>
      <c r="B105" s="107" t="s">
        <v>710</v>
      </c>
      <c r="C105" s="107" t="s">
        <v>712</v>
      </c>
      <c r="D105" s="107" t="s">
        <v>713</v>
      </c>
      <c r="E105" s="107" t="s">
        <v>23</v>
      </c>
      <c r="F105" s="107" t="s">
        <v>14</v>
      </c>
      <c r="G105" s="107"/>
      <c r="H105" s="107"/>
      <c r="I105" s="107"/>
      <c r="J105" s="107"/>
      <c r="K105" s="107"/>
      <c r="L105" s="107"/>
      <c r="M105" s="107"/>
      <c r="N105" s="107"/>
      <c r="O105" s="107"/>
      <c r="P105" s="107"/>
      <c r="Q105" s="107"/>
      <c r="R105" s="107"/>
      <c r="S105" s="107"/>
      <c r="T105" s="107"/>
      <c r="U105" s="107"/>
      <c r="V105" s="107"/>
      <c r="W105" s="107"/>
    </row>
    <row r="106" spans="1:23" ht="27.95" customHeight="1">
      <c r="A106" s="67" t="str">
        <f>HYPERLINK("http://www.networkedtoolbox.com","Networked Toobox")</f>
        <v>Networked Toobox</v>
      </c>
      <c r="B106" s="63" t="s">
        <v>715</v>
      </c>
      <c r="C106" s="63" t="s">
        <v>716</v>
      </c>
      <c r="D106" s="63" t="s">
        <v>713</v>
      </c>
      <c r="E106" s="63"/>
      <c r="F106" s="63"/>
      <c r="G106" s="63"/>
      <c r="H106" s="63"/>
      <c r="I106" s="67" t="s">
        <v>718</v>
      </c>
      <c r="J106" s="63"/>
      <c r="K106" s="63"/>
      <c r="L106" s="63"/>
      <c r="M106" s="63"/>
      <c r="N106" s="63"/>
      <c r="O106" s="63"/>
      <c r="P106" s="63"/>
      <c r="Q106" s="63"/>
      <c r="R106" s="63"/>
      <c r="S106" s="63"/>
      <c r="T106" s="63"/>
      <c r="U106" s="63"/>
      <c r="V106" s="63"/>
      <c r="W106" s="63"/>
    </row>
    <row r="107" spans="1:23" ht="27.95" customHeight="1">
      <c r="A107" s="112" t="str">
        <f>HYPERLINK("https://www.betterevaluation.org/","Better Evaluation ")</f>
        <v xml:space="preserve">Better Evaluation </v>
      </c>
      <c r="B107" s="107" t="s">
        <v>721</v>
      </c>
      <c r="C107" s="107" t="s">
        <v>723</v>
      </c>
      <c r="D107" s="107" t="s">
        <v>713</v>
      </c>
      <c r="E107" s="107"/>
      <c r="F107" s="107"/>
      <c r="G107" s="107"/>
      <c r="H107" s="107"/>
      <c r="I107" s="107"/>
      <c r="J107" s="107"/>
      <c r="K107" s="112" t="str">
        <f>HYPERLINK("https://www.betterevaluation.org/en/evaluation-options/socialmapping","Social Mapping ")</f>
        <v xml:space="preserve">Social Mapping </v>
      </c>
      <c r="L107" s="107"/>
      <c r="M107" s="107"/>
      <c r="N107" s="107"/>
      <c r="O107" s="107"/>
      <c r="P107" s="107"/>
      <c r="Q107" s="107"/>
      <c r="R107" s="107"/>
      <c r="S107" s="107"/>
      <c r="T107" s="107"/>
      <c r="U107" s="107"/>
      <c r="V107" s="107"/>
      <c r="W107" s="107"/>
    </row>
    <row r="108" spans="1:23" ht="27.95" customHeight="1">
      <c r="A108" s="61" t="s">
        <v>726</v>
      </c>
      <c r="B108" s="63" t="s">
        <v>728</v>
      </c>
      <c r="C108" s="62" t="s">
        <v>729</v>
      </c>
      <c r="D108" s="63" t="s">
        <v>730</v>
      </c>
      <c r="E108" s="62" t="s">
        <v>40</v>
      </c>
      <c r="F108" s="63" t="s">
        <v>731</v>
      </c>
      <c r="G108" s="62" t="s">
        <v>100</v>
      </c>
      <c r="H108" s="63" t="s">
        <v>330</v>
      </c>
      <c r="I108" s="62" t="s">
        <v>1166</v>
      </c>
      <c r="J108" s="61" t="s">
        <v>734</v>
      </c>
      <c r="K108" s="63" t="s">
        <v>737</v>
      </c>
      <c r="L108" s="63"/>
      <c r="M108" s="63"/>
      <c r="N108" s="63"/>
      <c r="O108" s="63"/>
      <c r="P108" s="63"/>
      <c r="Q108" s="63"/>
      <c r="R108" s="63"/>
      <c r="S108" s="63"/>
      <c r="T108" s="63"/>
      <c r="U108" s="63"/>
      <c r="V108" s="63"/>
      <c r="W108" s="63"/>
    </row>
    <row r="109" spans="1:23" ht="27.95" customHeight="1">
      <c r="A109" s="112" t="s">
        <v>740</v>
      </c>
      <c r="B109" s="107" t="s">
        <v>670</v>
      </c>
      <c r="C109" s="107" t="s">
        <v>741</v>
      </c>
      <c r="D109" s="107" t="s">
        <v>742</v>
      </c>
      <c r="E109" s="107"/>
      <c r="F109" s="107"/>
      <c r="G109" s="107"/>
      <c r="H109" s="107"/>
      <c r="I109" s="107"/>
      <c r="J109" s="107"/>
      <c r="K109" s="112" t="s">
        <v>744</v>
      </c>
      <c r="L109" s="107"/>
      <c r="M109" s="107"/>
      <c r="N109" s="107"/>
      <c r="O109" s="107"/>
      <c r="P109" s="107"/>
      <c r="Q109" s="107"/>
      <c r="R109" s="107"/>
      <c r="S109" s="107"/>
      <c r="T109" s="107"/>
      <c r="U109" s="107"/>
      <c r="V109" s="107"/>
      <c r="W109" s="107"/>
    </row>
    <row r="110" spans="1:23" ht="27.95" customHeight="1">
      <c r="A110" s="63" t="s">
        <v>611</v>
      </c>
      <c r="B110" s="63" t="s">
        <v>45</v>
      </c>
      <c r="C110" s="63" t="s">
        <v>613</v>
      </c>
      <c r="D110" s="63" t="s">
        <v>91</v>
      </c>
      <c r="E110" s="63"/>
      <c r="F110" s="63"/>
      <c r="G110" s="63"/>
      <c r="H110" s="63"/>
      <c r="I110" s="63" t="s">
        <v>615</v>
      </c>
      <c r="J110" s="63"/>
      <c r="K110" s="63"/>
      <c r="L110" s="63"/>
      <c r="M110" s="63"/>
      <c r="N110" s="63"/>
      <c r="O110" s="63"/>
      <c r="P110" s="63"/>
      <c r="Q110" s="63"/>
      <c r="R110" s="63"/>
      <c r="S110" s="63"/>
      <c r="T110" s="63"/>
      <c r="U110" s="63"/>
      <c r="V110" s="63"/>
      <c r="W110" s="63"/>
    </row>
    <row r="111" spans="1:23" ht="27.95" customHeight="1">
      <c r="A111" s="112" t="s">
        <v>749</v>
      </c>
      <c r="B111" s="107" t="s">
        <v>17</v>
      </c>
      <c r="C111" s="107" t="s">
        <v>752</v>
      </c>
      <c r="D111" s="107" t="s">
        <v>91</v>
      </c>
      <c r="E111" s="107"/>
      <c r="F111" s="107"/>
      <c r="G111" s="107" t="s">
        <v>753</v>
      </c>
      <c r="H111" s="107"/>
      <c r="I111" s="107"/>
      <c r="J111" s="107" t="s">
        <v>754</v>
      </c>
      <c r="K111" s="107"/>
      <c r="L111" s="107"/>
      <c r="M111" s="107"/>
      <c r="N111" s="107"/>
      <c r="O111" s="107"/>
      <c r="P111" s="107"/>
      <c r="Q111" s="107"/>
      <c r="R111" s="107"/>
      <c r="S111" s="107"/>
      <c r="T111" s="107"/>
      <c r="U111" s="107"/>
      <c r="V111" s="107"/>
      <c r="W111" s="107"/>
    </row>
    <row r="112" spans="1:23" ht="27.95" customHeight="1">
      <c r="A112" s="67" t="s">
        <v>757</v>
      </c>
      <c r="B112" s="63" t="s">
        <v>931</v>
      </c>
      <c r="C112" s="63" t="s">
        <v>759</v>
      </c>
      <c r="D112" s="63" t="s">
        <v>760</v>
      </c>
      <c r="E112" s="63"/>
      <c r="F112" s="63" t="s">
        <v>257</v>
      </c>
      <c r="G112" s="63"/>
      <c r="H112" s="63"/>
      <c r="I112" s="63"/>
      <c r="J112" s="63"/>
      <c r="K112" s="63"/>
      <c r="L112" s="63"/>
      <c r="M112" s="63"/>
      <c r="N112" s="63"/>
      <c r="O112" s="63"/>
      <c r="P112" s="63"/>
      <c r="Q112" s="63"/>
      <c r="R112" s="63"/>
      <c r="S112" s="63"/>
      <c r="T112" s="63"/>
      <c r="U112" s="63"/>
      <c r="V112" s="63"/>
      <c r="W112" s="63"/>
    </row>
    <row r="113" spans="1:23" ht="27.95" customHeight="1">
      <c r="A113" s="112" t="s">
        <v>617</v>
      </c>
      <c r="B113" s="107" t="s">
        <v>17</v>
      </c>
      <c r="C113" s="107" t="s">
        <v>619</v>
      </c>
      <c r="D113" s="107" t="s">
        <v>432</v>
      </c>
      <c r="E113" s="107" t="s">
        <v>33</v>
      </c>
      <c r="F113" s="107"/>
      <c r="G113" s="107"/>
      <c r="H113" s="107"/>
      <c r="I113" s="107"/>
      <c r="J113" s="107"/>
      <c r="K113" s="107"/>
      <c r="L113" s="107"/>
      <c r="M113" s="107"/>
      <c r="N113" s="107"/>
      <c r="O113" s="107"/>
      <c r="P113" s="107"/>
      <c r="Q113" s="107"/>
      <c r="R113" s="107"/>
      <c r="S113" s="107"/>
      <c r="T113" s="107"/>
      <c r="U113" s="107"/>
      <c r="V113" s="107"/>
      <c r="W113" s="107"/>
    </row>
    <row r="114" spans="1:23" ht="27.95" customHeight="1">
      <c r="A114" s="67" t="str">
        <f>HYPERLINK("https://citiesalliance.org/sites/default/files/National%20Urban%20Laws%20LAC%20-%20EN%20ES%20-%20web%20(4).pdf ","An overview of national urban laws in Latin America and the Caribbean: case studies from Brazil, Colombia and Ecuador
")</f>
        <v xml:space="preserve">An overview of national urban laws in Latin America and the Caribbean: case studies from Brazil, Colombia and Ecuador
</v>
      </c>
      <c r="B114" s="63" t="s">
        <v>45</v>
      </c>
      <c r="C114" s="63" t="s">
        <v>765</v>
      </c>
      <c r="D114" s="63" t="s">
        <v>760</v>
      </c>
      <c r="E114" s="63" t="s">
        <v>19</v>
      </c>
      <c r="F114" s="63"/>
      <c r="G114" s="63"/>
      <c r="H114" s="63"/>
      <c r="I114" s="63"/>
      <c r="J114" s="67" t="s">
        <v>766</v>
      </c>
      <c r="K114" s="63"/>
      <c r="L114" s="63"/>
      <c r="M114" s="63"/>
      <c r="N114" s="63"/>
      <c r="O114" s="63"/>
      <c r="P114" s="63"/>
      <c r="Q114" s="63"/>
      <c r="R114" s="63"/>
      <c r="S114" s="63"/>
      <c r="T114" s="63"/>
      <c r="U114" s="63"/>
      <c r="V114" s="63"/>
      <c r="W114" s="63"/>
    </row>
    <row r="115" spans="1:23" ht="27.95" customHeight="1">
      <c r="A115" s="112" t="str">
        <f>HYPERLINK("http://icleiusa.org/localizing-the-paris-agreement/","Localizing the Paris Agreement: A Guide for Local Government Action in Support of the U.S. Nationally Determined Contribution")</f>
        <v>Localizing the Paris Agreement: A Guide for Local Government Action in Support of the U.S. Nationally Determined Contribution</v>
      </c>
      <c r="B115" s="107" t="s">
        <v>38</v>
      </c>
      <c r="C115" s="107" t="s">
        <v>1167</v>
      </c>
      <c r="D115" s="107" t="s">
        <v>631</v>
      </c>
      <c r="E115" s="107" t="s">
        <v>498</v>
      </c>
      <c r="F115" s="107"/>
      <c r="G115" s="107" t="s">
        <v>387</v>
      </c>
      <c r="H115" s="107"/>
      <c r="I115" s="107" t="s">
        <v>772</v>
      </c>
      <c r="J115" s="112" t="s">
        <v>773</v>
      </c>
      <c r="K115" s="107" t="s">
        <v>775</v>
      </c>
      <c r="L115" s="107"/>
      <c r="M115" s="107"/>
      <c r="N115" s="107"/>
      <c r="O115" s="107"/>
      <c r="P115" s="107"/>
      <c r="Q115" s="107"/>
      <c r="R115" s="107"/>
      <c r="S115" s="107"/>
      <c r="T115" s="107"/>
      <c r="U115" s="107"/>
      <c r="V115" s="107"/>
      <c r="W115" s="107"/>
    </row>
    <row r="116" spans="1:23" ht="27.95" customHeight="1">
      <c r="A116" s="67" t="str">
        <f>HYPERLINK("https://carbonn.org/","CArbonn Climate ")</f>
        <v xml:space="preserve">CArbonn Climate </v>
      </c>
      <c r="B116" s="63" t="s">
        <v>1215</v>
      </c>
      <c r="C116" s="63" t="s">
        <v>783</v>
      </c>
      <c r="D116" s="63" t="s">
        <v>631</v>
      </c>
      <c r="E116" s="63"/>
      <c r="F116" s="63"/>
      <c r="G116" s="63"/>
      <c r="H116" s="63"/>
      <c r="I116" s="63"/>
      <c r="J116" s="67" t="s">
        <v>787</v>
      </c>
      <c r="K116" s="63"/>
      <c r="L116" s="63"/>
      <c r="M116" s="63"/>
      <c r="N116" s="63"/>
      <c r="O116" s="63"/>
      <c r="P116" s="63"/>
      <c r="Q116" s="63"/>
      <c r="R116" s="63"/>
      <c r="S116" s="63"/>
      <c r="T116" s="63"/>
      <c r="U116" s="63"/>
      <c r="V116" s="63"/>
      <c r="W116" s="63"/>
    </row>
    <row r="117" spans="1:23" ht="27.95" customHeight="1">
      <c r="A117" s="112" t="str">
        <f>HYPERLINK("https://climateaction.unfccc.int/","Nazca Portal ")</f>
        <v xml:space="preserve">Nazca Portal </v>
      </c>
      <c r="B117" s="107" t="s">
        <v>55</v>
      </c>
      <c r="C117" s="107" t="s">
        <v>789</v>
      </c>
      <c r="D117" s="107" t="s">
        <v>631</v>
      </c>
      <c r="E117" s="107"/>
      <c r="F117" s="107"/>
      <c r="G117" s="107"/>
      <c r="H117" s="107"/>
      <c r="I117" s="107"/>
      <c r="J117" s="112" t="s">
        <v>792</v>
      </c>
      <c r="K117" s="107"/>
      <c r="L117" s="107"/>
      <c r="M117" s="107"/>
      <c r="N117" s="107"/>
      <c r="O117" s="107"/>
      <c r="P117" s="107"/>
      <c r="Q117" s="107"/>
      <c r="R117" s="107"/>
      <c r="S117" s="107"/>
      <c r="T117" s="107"/>
      <c r="U117" s="107"/>
      <c r="V117" s="107"/>
      <c r="W117" s="107"/>
    </row>
    <row r="118" spans="1:23" ht="27.95" customHeight="1">
      <c r="A118" s="61" t="s">
        <v>215</v>
      </c>
      <c r="B118" s="63" t="s">
        <v>206</v>
      </c>
      <c r="C118" s="63" t="s">
        <v>796</v>
      </c>
      <c r="D118" s="63" t="s">
        <v>645</v>
      </c>
      <c r="E118" s="63"/>
      <c r="F118" s="63"/>
      <c r="G118" s="63"/>
      <c r="H118" s="63"/>
      <c r="I118" s="63"/>
      <c r="J118" s="63"/>
      <c r="K118" s="63"/>
      <c r="L118" s="63"/>
      <c r="M118" s="63"/>
      <c r="N118" s="63"/>
      <c r="O118" s="63"/>
      <c r="P118" s="63"/>
      <c r="Q118" s="63"/>
      <c r="R118" s="63"/>
      <c r="S118" s="63"/>
      <c r="T118" s="63"/>
      <c r="U118" s="63"/>
      <c r="V118" s="63"/>
      <c r="W118" s="63"/>
    </row>
    <row r="119" spans="1:23" ht="27.95" customHeight="1">
      <c r="A119" s="112" t="str">
        <f>HYPERLINK("https://www.adelphi.de/en/system/files/mediathek/bilder/GIZ_Urban%20Climate%20Finance.pdf","Challenges and opportunities for urban climate finance – Lessons learned from eThekwini, Santiago de Chile and Chennai")</f>
        <v>Challenges and opportunities for urban climate finance – Lessons learned from eThekwini, Santiago de Chile and Chennai</v>
      </c>
      <c r="B119" s="107" t="s">
        <v>49</v>
      </c>
      <c r="C119" s="107" t="s">
        <v>798</v>
      </c>
      <c r="D119" s="107" t="s">
        <v>645</v>
      </c>
      <c r="E119" s="107"/>
      <c r="F119" s="107"/>
      <c r="G119" s="107"/>
      <c r="H119" s="107"/>
      <c r="I119" s="107"/>
      <c r="J119" s="107"/>
      <c r="K119" s="107"/>
      <c r="L119" s="107"/>
      <c r="M119" s="107"/>
      <c r="N119" s="107"/>
      <c r="O119" s="107"/>
      <c r="P119" s="107"/>
      <c r="Q119" s="107"/>
      <c r="R119" s="107"/>
      <c r="S119" s="107"/>
      <c r="T119" s="107"/>
      <c r="U119" s="107"/>
      <c r="V119" s="107"/>
      <c r="W119" s="107"/>
    </row>
    <row r="120" spans="1:23" ht="27.95" customHeight="1">
      <c r="A120" s="67" t="s">
        <v>801</v>
      </c>
      <c r="B120" s="63" t="s">
        <v>1216</v>
      </c>
      <c r="C120" s="63" t="s">
        <v>804</v>
      </c>
      <c r="D120" s="63" t="s">
        <v>645</v>
      </c>
      <c r="E120" s="63"/>
      <c r="F120" s="63"/>
      <c r="G120" s="63"/>
      <c r="H120" s="63"/>
      <c r="I120" s="63" t="s">
        <v>805</v>
      </c>
      <c r="J120" s="63"/>
      <c r="K120" s="63"/>
      <c r="L120" s="63"/>
      <c r="M120" s="63"/>
      <c r="N120" s="63"/>
      <c r="O120" s="63"/>
      <c r="P120" s="63"/>
      <c r="Q120" s="63"/>
      <c r="R120" s="63"/>
      <c r="S120" s="63"/>
      <c r="T120" s="63"/>
      <c r="U120" s="63"/>
      <c r="V120" s="63"/>
      <c r="W120" s="63"/>
    </row>
    <row r="121" spans="1:23" ht="27.95" customHeight="1">
      <c r="A121" s="112" t="s">
        <v>649</v>
      </c>
      <c r="B121" s="107" t="s">
        <v>38</v>
      </c>
      <c r="C121" s="107" t="s">
        <v>652</v>
      </c>
      <c r="D121" s="107" t="s">
        <v>83</v>
      </c>
      <c r="E121" s="107"/>
      <c r="F121" s="107"/>
      <c r="G121" s="107"/>
      <c r="H121" s="107"/>
      <c r="I121" s="107" t="s">
        <v>653</v>
      </c>
      <c r="J121" s="107"/>
      <c r="K121" s="107"/>
      <c r="L121" s="107"/>
      <c r="M121" s="107"/>
      <c r="N121" s="107"/>
      <c r="O121" s="107"/>
      <c r="P121" s="107"/>
      <c r="Q121" s="107"/>
      <c r="R121" s="107"/>
      <c r="S121" s="107"/>
      <c r="T121" s="107"/>
      <c r="U121" s="107"/>
      <c r="V121" s="107"/>
      <c r="W121" s="107"/>
    </row>
    <row r="122" spans="1:23" ht="27.95" customHeight="1">
      <c r="A122" s="67" t="str">
        <f>HYPERLINK("https://newclimate.org/2018/09/09/climate-opportunity-report/","Climate Opportunity Report: More Jobs, Better Health, Liveable Cities")</f>
        <v>Climate Opportunity Report: More Jobs, Better Health, Liveable Cities</v>
      </c>
      <c r="B122" s="63" t="s">
        <v>810</v>
      </c>
      <c r="C122" s="63" t="s">
        <v>811</v>
      </c>
      <c r="D122" s="63" t="s">
        <v>645</v>
      </c>
      <c r="E122" s="63"/>
      <c r="F122" s="63"/>
      <c r="G122" s="63"/>
      <c r="H122" s="63"/>
      <c r="I122" s="63"/>
      <c r="J122" s="67" t="s">
        <v>813</v>
      </c>
      <c r="K122" s="63"/>
      <c r="L122" s="63"/>
      <c r="M122" s="63"/>
      <c r="N122" s="63"/>
      <c r="O122" s="63"/>
      <c r="P122" s="63"/>
      <c r="Q122" s="63"/>
      <c r="R122" s="63"/>
      <c r="S122" s="63"/>
      <c r="T122" s="63"/>
      <c r="U122" s="63"/>
      <c r="V122" s="63"/>
      <c r="W122" s="63"/>
    </row>
    <row r="123" spans="1:23" ht="27.95" customHeight="1">
      <c r="A123" s="112" t="s">
        <v>815</v>
      </c>
      <c r="B123" s="107" t="s">
        <v>816</v>
      </c>
      <c r="C123" s="107" t="s">
        <v>817</v>
      </c>
      <c r="D123" s="107" t="s">
        <v>686</v>
      </c>
      <c r="E123" s="107" t="s">
        <v>818</v>
      </c>
      <c r="F123" s="107"/>
      <c r="G123" s="107"/>
      <c r="H123" s="107"/>
      <c r="I123" s="107" t="s">
        <v>819</v>
      </c>
      <c r="J123" s="107"/>
      <c r="K123" s="112" t="s">
        <v>821</v>
      </c>
      <c r="L123" s="107"/>
      <c r="M123" s="107"/>
      <c r="N123" s="107"/>
      <c r="O123" s="107"/>
      <c r="P123" s="107"/>
      <c r="Q123" s="107"/>
      <c r="R123" s="107"/>
      <c r="S123" s="107"/>
      <c r="T123" s="107"/>
      <c r="U123" s="107"/>
      <c r="V123" s="107"/>
      <c r="W123" s="107"/>
    </row>
    <row r="124" spans="1:23" ht="27.95" customHeight="1">
      <c r="A124" s="67" t="s">
        <v>823</v>
      </c>
      <c r="B124" s="83"/>
      <c r="C124" s="63" t="s">
        <v>826</v>
      </c>
      <c r="D124" s="63" t="s">
        <v>686</v>
      </c>
      <c r="E124" s="63"/>
      <c r="F124" s="63"/>
      <c r="G124" s="63"/>
      <c r="H124" s="63"/>
      <c r="I124" s="63"/>
      <c r="J124" s="63"/>
      <c r="K124" s="67" t="s">
        <v>828</v>
      </c>
      <c r="L124" s="63"/>
      <c r="M124" s="63"/>
      <c r="N124" s="63"/>
      <c r="O124" s="63"/>
      <c r="P124" s="63"/>
      <c r="Q124" s="63"/>
      <c r="R124" s="63"/>
      <c r="S124" s="63"/>
      <c r="T124" s="63"/>
      <c r="U124" s="63"/>
      <c r="V124" s="63"/>
      <c r="W124" s="63"/>
    </row>
    <row r="125" spans="1:23" ht="27.95" customHeight="1">
      <c r="A125" s="112" t="s">
        <v>830</v>
      </c>
      <c r="B125" s="107" t="s">
        <v>833</v>
      </c>
      <c r="C125" s="106" t="s">
        <v>835</v>
      </c>
      <c r="D125" s="107" t="s">
        <v>689</v>
      </c>
      <c r="E125" s="107"/>
      <c r="F125" s="107"/>
      <c r="G125" s="107"/>
      <c r="H125" s="107"/>
      <c r="I125" s="107"/>
      <c r="J125" s="107"/>
      <c r="K125" s="107"/>
      <c r="L125" s="107"/>
      <c r="M125" s="107"/>
      <c r="N125" s="107"/>
      <c r="O125" s="107"/>
      <c r="P125" s="107"/>
      <c r="Q125" s="107"/>
      <c r="R125" s="107"/>
      <c r="S125" s="107"/>
      <c r="T125" s="107"/>
      <c r="U125" s="107"/>
      <c r="V125" s="107"/>
      <c r="W125" s="107"/>
    </row>
    <row r="126" spans="1:23" ht="27.95" customHeight="1">
      <c r="A126" s="67" t="s">
        <v>837</v>
      </c>
      <c r="B126" s="63" t="s">
        <v>1217</v>
      </c>
      <c r="C126" s="63" t="s">
        <v>839</v>
      </c>
      <c r="D126" s="63" t="s">
        <v>689</v>
      </c>
      <c r="E126" s="63"/>
      <c r="F126" s="63"/>
      <c r="G126" s="63"/>
      <c r="H126" s="63"/>
      <c r="I126" s="63"/>
      <c r="J126" s="63"/>
      <c r="K126" s="63"/>
      <c r="L126" s="63"/>
      <c r="M126" s="63"/>
      <c r="N126" s="63"/>
      <c r="O126" s="63"/>
      <c r="P126" s="63"/>
      <c r="Q126" s="63"/>
      <c r="R126" s="63"/>
      <c r="S126" s="63"/>
      <c r="T126" s="63"/>
      <c r="U126" s="63"/>
      <c r="V126" s="63"/>
      <c r="W126" s="63"/>
    </row>
    <row r="127" spans="1:23" ht="27.95" customHeight="1">
      <c r="A127" s="112" t="s">
        <v>705</v>
      </c>
      <c r="B127" s="107"/>
      <c r="C127" s="107" t="s">
        <v>707</v>
      </c>
      <c r="D127" s="107" t="s">
        <v>708</v>
      </c>
      <c r="E127" s="107"/>
      <c r="F127" s="107"/>
      <c r="G127" s="107"/>
      <c r="H127" s="107"/>
      <c r="I127" s="107"/>
      <c r="J127" s="107"/>
      <c r="K127" s="107"/>
      <c r="L127" s="107"/>
      <c r="M127" s="107"/>
      <c r="N127" s="107"/>
      <c r="O127" s="107"/>
      <c r="P127" s="107"/>
      <c r="Q127" s="107"/>
      <c r="R127" s="107"/>
      <c r="S127" s="107"/>
      <c r="T127" s="107"/>
      <c r="U127" s="107"/>
      <c r="V127" s="107"/>
      <c r="W127" s="107"/>
    </row>
    <row r="128" spans="1:23" ht="27.95" customHeight="1">
      <c r="A128" s="67" t="str">
        <f>HYPERLINK("https://citiesipcc.org/wp-content/uploads/2018/09/Research-Agenda-Aug-10_Final_Long-version.pdf","Cities IPCC")</f>
        <v>Cities IPCC</v>
      </c>
      <c r="B128" s="63" t="s">
        <v>845</v>
      </c>
      <c r="C128" s="63" t="s">
        <v>846</v>
      </c>
      <c r="D128" s="63" t="s">
        <v>497</v>
      </c>
      <c r="E128" s="63" t="s">
        <v>847</v>
      </c>
      <c r="F128" s="63"/>
      <c r="G128" s="63" t="s">
        <v>25</v>
      </c>
      <c r="H128" s="63"/>
      <c r="I128" s="63" t="s">
        <v>1168</v>
      </c>
      <c r="J128" s="67" t="s">
        <v>849</v>
      </c>
      <c r="K128" s="67" t="s">
        <v>850</v>
      </c>
      <c r="L128" s="63"/>
      <c r="M128" s="63"/>
      <c r="N128" s="63"/>
      <c r="O128" s="63"/>
      <c r="P128" s="63"/>
      <c r="Q128" s="63"/>
      <c r="R128" s="63"/>
      <c r="S128" s="63"/>
      <c r="T128" s="63"/>
      <c r="U128" s="63"/>
      <c r="V128" s="63"/>
      <c r="W128" s="63"/>
    </row>
    <row r="129" spans="1:23" ht="27.95" customHeight="1">
      <c r="A129" s="112" t="str">
        <f>HYPERLINK("https://climateactiontransparency.org/icat-guidance/sustainable-development/","ICAT Sustainable Development Guidance ")</f>
        <v xml:space="preserve">ICAT Sustainable Development Guidance </v>
      </c>
      <c r="B129" s="107" t="s">
        <v>1218</v>
      </c>
      <c r="C129" s="107" t="s">
        <v>711</v>
      </c>
      <c r="D129" s="107" t="s">
        <v>497</v>
      </c>
      <c r="E129" s="107" t="s">
        <v>498</v>
      </c>
      <c r="F129" s="107"/>
      <c r="G129" s="107" t="s">
        <v>25</v>
      </c>
      <c r="H129" s="107"/>
      <c r="I129" s="107" t="s">
        <v>426</v>
      </c>
      <c r="J129" s="112" t="s">
        <v>714</v>
      </c>
      <c r="K129" s="107"/>
      <c r="L129" s="107"/>
      <c r="M129" s="107"/>
      <c r="N129" s="107"/>
      <c r="O129" s="107"/>
      <c r="P129" s="107"/>
      <c r="Q129" s="107"/>
      <c r="R129" s="107"/>
      <c r="S129" s="107"/>
      <c r="T129" s="107"/>
      <c r="U129" s="107"/>
      <c r="V129" s="107"/>
      <c r="W129" s="107"/>
    </row>
    <row r="130" spans="1:23" ht="27.95" customHeight="1">
      <c r="A130" s="67" t="s">
        <v>859</v>
      </c>
      <c r="B130" s="63" t="s">
        <v>862</v>
      </c>
      <c r="C130" s="63" t="s">
        <v>864</v>
      </c>
      <c r="D130" s="63"/>
      <c r="E130" s="63"/>
      <c r="F130" s="63"/>
      <c r="G130" s="63"/>
      <c r="H130" s="63"/>
      <c r="I130" s="63"/>
      <c r="J130" s="63"/>
      <c r="K130" s="63"/>
      <c r="L130" s="63"/>
      <c r="M130" s="63"/>
      <c r="N130" s="63"/>
      <c r="O130" s="63"/>
      <c r="P130" s="63"/>
      <c r="Q130" s="63"/>
      <c r="R130" s="63"/>
      <c r="S130" s="63"/>
      <c r="T130" s="63"/>
      <c r="U130" s="63"/>
      <c r="V130" s="63"/>
      <c r="W130" s="63"/>
    </row>
    <row r="131" spans="1:23" ht="27.95" customHeight="1">
      <c r="A131" s="112" t="s">
        <v>733</v>
      </c>
      <c r="B131" s="107" t="s">
        <v>735</v>
      </c>
      <c r="C131" s="107" t="s">
        <v>736</v>
      </c>
      <c r="D131" s="107"/>
      <c r="E131" s="107"/>
      <c r="F131" s="107"/>
      <c r="G131" s="107"/>
      <c r="H131" s="107"/>
      <c r="I131" s="107" t="s">
        <v>738</v>
      </c>
      <c r="J131" s="107"/>
      <c r="K131" s="112" t="s">
        <v>739</v>
      </c>
      <c r="L131" s="107"/>
      <c r="M131" s="107"/>
      <c r="N131" s="107"/>
      <c r="O131" s="107"/>
      <c r="P131" s="107"/>
      <c r="Q131" s="107"/>
      <c r="R131" s="107"/>
      <c r="S131" s="107"/>
      <c r="T131" s="107"/>
      <c r="U131" s="107"/>
      <c r="V131" s="107"/>
      <c r="W131" s="107"/>
    </row>
    <row r="132" spans="1:23" ht="27.95" customHeight="1">
      <c r="A132" s="67" t="s">
        <v>871</v>
      </c>
      <c r="B132" s="63" t="s">
        <v>931</v>
      </c>
      <c r="C132" s="63" t="s">
        <v>873</v>
      </c>
      <c r="D132" s="63"/>
      <c r="E132" s="63"/>
      <c r="F132" s="63"/>
      <c r="G132" s="63"/>
      <c r="H132" s="63"/>
      <c r="I132" s="63" t="s">
        <v>874</v>
      </c>
      <c r="J132" s="63"/>
      <c r="K132" s="63"/>
      <c r="L132" s="63"/>
      <c r="M132" s="63"/>
      <c r="N132" s="63"/>
      <c r="O132" s="63"/>
      <c r="P132" s="63"/>
      <c r="Q132" s="63"/>
      <c r="R132" s="63"/>
      <c r="S132" s="63"/>
      <c r="T132" s="63"/>
      <c r="U132" s="63"/>
      <c r="V132" s="63"/>
      <c r="W132" s="63"/>
    </row>
    <row r="133" spans="1:23" ht="27.95" customHeight="1">
      <c r="A133" s="112" t="s">
        <v>743</v>
      </c>
      <c r="B133" s="107" t="s">
        <v>269</v>
      </c>
      <c r="C133" s="107" t="s">
        <v>745</v>
      </c>
      <c r="D133" s="107"/>
      <c r="E133" s="107"/>
      <c r="F133" s="107"/>
      <c r="G133" s="107"/>
      <c r="H133" s="107"/>
      <c r="I133" s="107"/>
      <c r="J133" s="112" t="s">
        <v>746</v>
      </c>
      <c r="K133" s="112" t="s">
        <v>747</v>
      </c>
      <c r="L133" s="107"/>
      <c r="M133" s="107"/>
      <c r="N133" s="107"/>
      <c r="O133" s="107"/>
      <c r="P133" s="107"/>
      <c r="Q133" s="107"/>
      <c r="R133" s="107"/>
      <c r="S133" s="107"/>
      <c r="T133" s="107"/>
      <c r="U133" s="107"/>
      <c r="V133" s="107"/>
      <c r="W133" s="107"/>
    </row>
    <row r="134" spans="1:23" ht="27.95" customHeight="1">
      <c r="A134" s="67" t="s">
        <v>882</v>
      </c>
      <c r="B134" s="63" t="s">
        <v>1221</v>
      </c>
      <c r="C134" s="63" t="s">
        <v>1219</v>
      </c>
      <c r="D134" s="63"/>
      <c r="E134" s="63"/>
      <c r="F134" s="63"/>
      <c r="G134" s="63"/>
      <c r="H134" s="63"/>
      <c r="I134" s="63"/>
      <c r="J134" s="63"/>
      <c r="K134" s="63"/>
      <c r="L134" s="63"/>
      <c r="M134" s="63"/>
      <c r="N134" s="63"/>
      <c r="O134" s="63"/>
      <c r="P134" s="63"/>
      <c r="Q134" s="63"/>
      <c r="R134" s="63"/>
      <c r="S134" s="63"/>
      <c r="T134" s="63"/>
      <c r="U134" s="63"/>
      <c r="V134" s="63"/>
      <c r="W134" s="63"/>
    </row>
    <row r="135" spans="1:23" ht="27.95" customHeight="1">
      <c r="A135" s="112" t="s">
        <v>748</v>
      </c>
      <c r="B135" s="107" t="s">
        <v>750</v>
      </c>
      <c r="C135" s="107" t="s">
        <v>751</v>
      </c>
      <c r="D135" s="107"/>
      <c r="E135" s="107"/>
      <c r="F135" s="107"/>
      <c r="G135" s="107" t="s">
        <v>579</v>
      </c>
      <c r="H135" s="107"/>
      <c r="I135" s="107"/>
      <c r="J135" s="107"/>
      <c r="K135" s="107"/>
      <c r="L135" s="107"/>
      <c r="M135" s="107"/>
      <c r="N135" s="107"/>
      <c r="O135" s="107"/>
      <c r="P135" s="107"/>
      <c r="Q135" s="107"/>
      <c r="R135" s="107"/>
      <c r="S135" s="107"/>
      <c r="T135" s="107"/>
      <c r="U135" s="107"/>
      <c r="V135" s="107"/>
      <c r="W135" s="107"/>
    </row>
    <row r="136" spans="1:23" ht="27.95" customHeight="1">
      <c r="A136" s="67" t="str">
        <f>HYPERLINK("https://www.urbanet.info","URBANET")</f>
        <v>URBANET</v>
      </c>
      <c r="B136" s="63" t="s">
        <v>1203</v>
      </c>
      <c r="C136" s="63" t="s">
        <v>764</v>
      </c>
      <c r="D136" s="63"/>
      <c r="E136" s="63"/>
      <c r="F136" s="63"/>
      <c r="G136" s="63"/>
      <c r="H136" s="63"/>
      <c r="I136" s="63"/>
      <c r="J136" s="63"/>
      <c r="K136" s="63"/>
      <c r="L136" s="63"/>
      <c r="M136" s="63"/>
      <c r="N136" s="63"/>
      <c r="O136" s="63"/>
      <c r="P136" s="63"/>
      <c r="Q136" s="63"/>
      <c r="R136" s="63"/>
      <c r="S136" s="63"/>
      <c r="T136" s="63"/>
      <c r="U136" s="63"/>
      <c r="V136" s="63"/>
      <c r="W136" s="63"/>
    </row>
    <row r="137" spans="1:23" ht="27.95" customHeight="1">
      <c r="A137" s="112" t="s">
        <v>890</v>
      </c>
      <c r="B137" s="107" t="s">
        <v>49</v>
      </c>
      <c r="C137" s="107" t="s">
        <v>1220</v>
      </c>
      <c r="D137" s="107"/>
      <c r="E137" s="107"/>
      <c r="F137" s="107"/>
      <c r="G137" s="107"/>
      <c r="H137" s="107"/>
      <c r="I137" s="107"/>
      <c r="J137" s="107"/>
      <c r="K137" s="107"/>
      <c r="L137" s="107"/>
      <c r="M137" s="107"/>
      <c r="N137" s="107"/>
      <c r="O137" s="107"/>
      <c r="P137" s="107"/>
      <c r="Q137" s="107"/>
      <c r="R137" s="107"/>
      <c r="S137" s="107"/>
      <c r="T137" s="107"/>
      <c r="U137" s="107"/>
      <c r="V137" s="107"/>
      <c r="W137" s="107"/>
    </row>
    <row r="138" spans="1:23" ht="27.95" customHeight="1">
      <c r="A138" s="67" t="s">
        <v>892</v>
      </c>
      <c r="B138" s="63" t="s">
        <v>49</v>
      </c>
      <c r="C138" s="63" t="s">
        <v>895</v>
      </c>
      <c r="D138" s="63"/>
      <c r="E138" s="63"/>
      <c r="F138" s="63"/>
      <c r="G138" s="63"/>
      <c r="H138" s="63"/>
      <c r="I138" s="63"/>
      <c r="J138" s="63"/>
      <c r="K138" s="63"/>
      <c r="L138" s="63"/>
      <c r="M138" s="63"/>
      <c r="N138" s="63"/>
      <c r="O138" s="63"/>
      <c r="P138" s="63"/>
      <c r="Q138" s="63"/>
      <c r="R138" s="63"/>
      <c r="S138" s="63"/>
      <c r="T138" s="63"/>
      <c r="U138" s="63"/>
      <c r="V138" s="63"/>
      <c r="W138" s="63"/>
    </row>
    <row r="139" spans="1:23" ht="27.95" customHeight="1">
      <c r="A139" s="112" t="s">
        <v>898</v>
      </c>
      <c r="B139" s="107" t="s">
        <v>17</v>
      </c>
      <c r="C139" s="107" t="s">
        <v>899</v>
      </c>
      <c r="D139" s="115"/>
      <c r="E139" s="107"/>
      <c r="F139" s="107"/>
      <c r="G139" s="107"/>
      <c r="H139" s="107"/>
      <c r="I139" s="107"/>
      <c r="J139" s="107"/>
      <c r="K139" s="107"/>
      <c r="L139" s="107"/>
      <c r="M139" s="107"/>
      <c r="N139" s="107"/>
      <c r="O139" s="107"/>
      <c r="P139" s="107"/>
      <c r="Q139" s="107"/>
      <c r="R139" s="107"/>
      <c r="S139" s="107"/>
      <c r="T139" s="107"/>
      <c r="U139" s="107"/>
      <c r="V139" s="107"/>
      <c r="W139" s="107"/>
    </row>
    <row r="140" spans="1:23" ht="27.95" customHeight="1">
      <c r="A140" s="67" t="str">
        <f>HYPERLINK("https://energy-cities.eu/publication/30-energy-cities-proposals-for-the-energy-transition-of-cities-and-towns/","30 Energy Cities’ proposals for the energy transition of cities and towns")</f>
        <v>30 Energy Cities’ proposals for the energy transition of cities and towns</v>
      </c>
      <c r="B140" s="63" t="s">
        <v>903</v>
      </c>
      <c r="C140" s="63" t="s">
        <v>904</v>
      </c>
      <c r="D140" s="63"/>
      <c r="E140" s="63"/>
      <c r="F140" s="63" t="s">
        <v>34</v>
      </c>
      <c r="G140" s="63"/>
      <c r="H140" s="63"/>
      <c r="I140" s="63" t="s">
        <v>905</v>
      </c>
      <c r="J140" s="63"/>
      <c r="K140" s="63"/>
      <c r="L140" s="63"/>
      <c r="M140" s="63"/>
      <c r="N140" s="63"/>
      <c r="O140" s="63"/>
      <c r="P140" s="63"/>
      <c r="Q140" s="63"/>
      <c r="R140" s="63"/>
      <c r="S140" s="63"/>
      <c r="T140" s="63"/>
      <c r="U140" s="63"/>
      <c r="V140" s="63"/>
      <c r="W140" s="63"/>
    </row>
    <row r="141" spans="1:23" ht="27.95" customHeight="1">
      <c r="A141" s="112" t="s">
        <v>799</v>
      </c>
      <c r="B141" s="107" t="s">
        <v>17</v>
      </c>
      <c r="C141" s="107" t="s">
        <v>800</v>
      </c>
      <c r="D141" s="107"/>
      <c r="E141" s="107"/>
      <c r="F141" s="107"/>
      <c r="G141" s="107"/>
      <c r="H141" s="107"/>
      <c r="I141" s="107"/>
      <c r="J141" s="107"/>
      <c r="K141" s="107"/>
      <c r="L141" s="107"/>
      <c r="M141" s="107"/>
      <c r="N141" s="107"/>
      <c r="O141" s="107"/>
      <c r="P141" s="107"/>
      <c r="Q141" s="107"/>
      <c r="R141" s="107"/>
      <c r="S141" s="107"/>
      <c r="T141" s="107"/>
      <c r="U141" s="107"/>
      <c r="V141" s="107"/>
      <c r="W141" s="107"/>
    </row>
    <row r="142" spans="1:23" ht="27.95" customHeight="1">
      <c r="A142" s="67" t="s">
        <v>909</v>
      </c>
      <c r="B142" s="63" t="s">
        <v>227</v>
      </c>
      <c r="C142" s="63" t="s">
        <v>912</v>
      </c>
      <c r="D142" s="63" t="s">
        <v>12</v>
      </c>
      <c r="E142" s="63"/>
      <c r="F142" s="63"/>
      <c r="G142" s="63"/>
      <c r="H142" s="63"/>
      <c r="I142" s="63"/>
      <c r="J142" s="63"/>
      <c r="K142" s="63"/>
      <c r="L142" s="63"/>
      <c r="M142" s="63"/>
      <c r="N142" s="63"/>
      <c r="O142" s="63"/>
      <c r="P142" s="63"/>
      <c r="Q142" s="63"/>
      <c r="R142" s="63"/>
      <c r="S142" s="63"/>
      <c r="T142" s="63"/>
      <c r="U142" s="63"/>
      <c r="V142" s="63"/>
      <c r="W142" s="63"/>
    </row>
    <row r="143" spans="1:23" ht="27.95" customHeight="1">
      <c r="A143" s="112" t="str">
        <f>HYPERLINK("https://pub.iges.or.jp/pub/early-views-aseans-frontrunner-cities","Early Views of ASEAN's 'Frontrunner Cities' on the Sustainable Development Goals (SDGs) and Local Data Management")</f>
        <v>Early Views of ASEAN's 'Frontrunner Cities' on the Sustainable Development Goals (SDGs) and Local Data Management</v>
      </c>
      <c r="B143" s="107" t="s">
        <v>227</v>
      </c>
      <c r="C143" s="107" t="s">
        <v>915</v>
      </c>
      <c r="D143" s="107" t="s">
        <v>12</v>
      </c>
      <c r="E143" s="107" t="s">
        <v>19</v>
      </c>
      <c r="F143" s="107"/>
      <c r="G143" s="107"/>
      <c r="H143" s="107"/>
      <c r="I143" s="107"/>
      <c r="J143" s="112" t="s">
        <v>917</v>
      </c>
      <c r="K143" s="107"/>
      <c r="L143" s="107"/>
      <c r="M143" s="107"/>
      <c r="N143" s="107"/>
      <c r="O143" s="107"/>
      <c r="P143" s="107"/>
      <c r="Q143" s="107"/>
      <c r="R143" s="107"/>
      <c r="S143" s="107"/>
      <c r="T143" s="107"/>
      <c r="U143" s="107"/>
      <c r="V143" s="107"/>
      <c r="W143" s="107"/>
    </row>
    <row r="144" spans="1:23" ht="27.95" customHeight="1">
      <c r="A144" s="67" t="str">
        <f>HYPERLINK("https://urbangovernance.net/en/","MAPPING URBAN GOVERNANCE ")</f>
        <v xml:space="preserve">MAPPING URBAN GOVERNANCE </v>
      </c>
      <c r="B144" s="63" t="s">
        <v>920</v>
      </c>
      <c r="C144" s="63" t="s">
        <v>921</v>
      </c>
      <c r="D144" s="63"/>
      <c r="E144" s="63"/>
      <c r="F144" s="63"/>
      <c r="G144" s="63"/>
      <c r="H144" s="63"/>
      <c r="I144" s="63"/>
      <c r="J144" s="67" t="s">
        <v>923</v>
      </c>
      <c r="K144" s="63"/>
      <c r="L144" s="63"/>
      <c r="M144" s="63"/>
      <c r="N144" s="63"/>
      <c r="O144" s="63"/>
      <c r="P144" s="63"/>
      <c r="Q144" s="63"/>
      <c r="R144" s="63"/>
      <c r="S144" s="63"/>
      <c r="T144" s="63"/>
      <c r="U144" s="63"/>
      <c r="V144" s="63"/>
      <c r="W144" s="63"/>
    </row>
    <row r="145" spans="1:23" ht="27.95" customHeight="1">
      <c r="A145" s="112" t="s">
        <v>924</v>
      </c>
      <c r="B145" s="107" t="s">
        <v>206</v>
      </c>
      <c r="C145" s="107" t="s">
        <v>926</v>
      </c>
      <c r="D145" s="107"/>
      <c r="E145" s="107"/>
      <c r="F145" s="107"/>
      <c r="G145" s="107"/>
      <c r="H145" s="107"/>
      <c r="I145" s="107"/>
      <c r="J145" s="107"/>
      <c r="K145" s="107"/>
      <c r="L145" s="107"/>
      <c r="M145" s="107"/>
      <c r="N145" s="107"/>
      <c r="O145" s="107"/>
      <c r="P145" s="107"/>
      <c r="Q145" s="107"/>
      <c r="R145" s="107"/>
      <c r="S145" s="107"/>
      <c r="T145" s="107"/>
      <c r="U145" s="107"/>
      <c r="V145" s="107"/>
      <c r="W145" s="107"/>
    </row>
    <row r="146" spans="1:23" ht="27.95" customHeight="1">
      <c r="A146" s="67" t="s">
        <v>927</v>
      </c>
      <c r="B146" s="63" t="s">
        <v>931</v>
      </c>
      <c r="C146" s="63" t="s">
        <v>932</v>
      </c>
      <c r="D146" s="63"/>
      <c r="E146" s="63"/>
      <c r="F146" s="63"/>
      <c r="G146" s="63"/>
      <c r="H146" s="63"/>
      <c r="I146" s="63"/>
      <c r="J146" s="63"/>
      <c r="K146" s="63"/>
      <c r="L146" s="63"/>
      <c r="M146" s="63"/>
      <c r="N146" s="63"/>
      <c r="O146" s="63"/>
      <c r="P146" s="63"/>
      <c r="Q146" s="63"/>
      <c r="R146" s="63"/>
      <c r="S146" s="63"/>
      <c r="T146" s="63"/>
      <c r="U146" s="63"/>
      <c r="V146" s="63"/>
      <c r="W146" s="63"/>
    </row>
    <row r="147" spans="1:23" ht="27.95" customHeight="1">
      <c r="A147" s="112" t="s">
        <v>933</v>
      </c>
      <c r="B147" s="107" t="s">
        <v>936</v>
      </c>
      <c r="C147" s="107" t="s">
        <v>938</v>
      </c>
      <c r="D147" s="107"/>
      <c r="E147" s="107"/>
      <c r="F147" s="107"/>
      <c r="G147" s="107"/>
      <c r="H147" s="107" t="s">
        <v>26</v>
      </c>
      <c r="I147" s="107"/>
      <c r="J147" s="107"/>
      <c r="K147" s="107"/>
      <c r="L147" s="107"/>
      <c r="M147" s="107"/>
      <c r="N147" s="107"/>
      <c r="O147" s="107"/>
      <c r="P147" s="107"/>
      <c r="Q147" s="107"/>
      <c r="R147" s="107"/>
      <c r="S147" s="107"/>
      <c r="T147" s="107"/>
      <c r="U147" s="107"/>
      <c r="V147" s="107"/>
      <c r="W147" s="107"/>
    </row>
    <row r="148" spans="1:23" ht="27.95" customHeight="1">
      <c r="A148" s="67" t="s">
        <v>809</v>
      </c>
      <c r="B148" s="63"/>
      <c r="C148" s="63" t="s">
        <v>812</v>
      </c>
      <c r="D148" s="63" t="s">
        <v>12</v>
      </c>
      <c r="E148" s="63"/>
      <c r="F148" s="63"/>
      <c r="G148" s="63"/>
      <c r="H148" s="63"/>
      <c r="I148" s="63"/>
      <c r="J148" s="63"/>
      <c r="K148" s="63"/>
      <c r="L148" s="63"/>
      <c r="M148" s="63"/>
      <c r="N148" s="63"/>
      <c r="O148" s="63"/>
      <c r="P148" s="63"/>
      <c r="Q148" s="63"/>
      <c r="R148" s="63"/>
      <c r="S148" s="63"/>
      <c r="T148" s="63"/>
      <c r="U148" s="63"/>
      <c r="V148" s="63"/>
      <c r="W148" s="63"/>
    </row>
    <row r="149" spans="1:23" ht="27.95" customHeight="1">
      <c r="A149" s="112" t="s">
        <v>814</v>
      </c>
      <c r="B149" s="107"/>
      <c r="C149" s="107"/>
      <c r="D149" s="107" t="s">
        <v>686</v>
      </c>
      <c r="E149" s="107"/>
      <c r="F149" s="107"/>
      <c r="G149" s="107"/>
      <c r="H149" s="107"/>
      <c r="I149" s="107"/>
      <c r="J149" s="107"/>
      <c r="K149" s="107"/>
      <c r="L149" s="107"/>
      <c r="M149" s="107"/>
      <c r="N149" s="107"/>
      <c r="O149" s="107"/>
      <c r="P149" s="107"/>
      <c r="Q149" s="107"/>
      <c r="R149" s="107"/>
      <c r="S149" s="107"/>
      <c r="T149" s="107"/>
      <c r="U149" s="107"/>
      <c r="V149" s="107"/>
      <c r="W149" s="107"/>
    </row>
    <row r="150" spans="1:23" ht="27.95" customHeight="1">
      <c r="A150" s="67" t="s">
        <v>952</v>
      </c>
      <c r="B150" s="63" t="s">
        <v>956</v>
      </c>
      <c r="C150" s="63" t="s">
        <v>958</v>
      </c>
      <c r="D150" s="63"/>
      <c r="E150" s="63"/>
      <c r="F150" s="63"/>
      <c r="G150" s="63"/>
      <c r="H150" s="63"/>
      <c r="I150" s="63"/>
      <c r="J150" s="63"/>
      <c r="K150" s="67" t="s">
        <v>959</v>
      </c>
      <c r="L150" s="63" t="s">
        <v>962</v>
      </c>
      <c r="M150" s="63"/>
      <c r="N150" s="63"/>
      <c r="O150" s="63"/>
      <c r="P150" s="63"/>
      <c r="Q150" s="63"/>
      <c r="R150" s="63"/>
      <c r="S150" s="63"/>
      <c r="T150" s="63"/>
      <c r="U150" s="63"/>
      <c r="V150" s="63"/>
      <c r="W150" s="63"/>
    </row>
    <row r="151" spans="1:23" ht="27.95" customHeight="1">
      <c r="A151" s="112" t="s">
        <v>825</v>
      </c>
      <c r="B151" s="107" t="s">
        <v>56</v>
      </c>
      <c r="C151" s="107" t="s">
        <v>827</v>
      </c>
      <c r="D151" s="107"/>
      <c r="E151" s="107"/>
      <c r="F151" s="107"/>
      <c r="G151" s="107"/>
      <c r="H151" s="107"/>
      <c r="I151" s="107"/>
      <c r="J151" s="107"/>
      <c r="K151" s="107"/>
      <c r="L151" s="107"/>
      <c r="M151" s="107"/>
      <c r="N151" s="107"/>
      <c r="O151" s="107"/>
      <c r="P151" s="107"/>
      <c r="Q151" s="107"/>
      <c r="R151" s="107"/>
      <c r="S151" s="107"/>
      <c r="T151" s="107"/>
      <c r="U151" s="107"/>
      <c r="V151" s="107"/>
      <c r="W151" s="107"/>
    </row>
    <row r="152" spans="1:23" ht="27.95" customHeight="1">
      <c r="A152" s="67" t="str">
        <f>HYPERLINK("https://www.youtube.com/watch?v=Ws8risKTaww&amp;t=","Die Agenda 2030 umsetzen – auf die Städte kommt es an!
")</f>
        <v xml:space="preserve">Die Agenda 2030 umsetzen – auf die Städte kommt es an!
</v>
      </c>
      <c r="B152" s="63" t="s">
        <v>829</v>
      </c>
      <c r="C152" s="63" t="s">
        <v>831</v>
      </c>
      <c r="D152" s="63" t="s">
        <v>12</v>
      </c>
      <c r="E152" s="63" t="s">
        <v>832</v>
      </c>
      <c r="F152" s="63"/>
      <c r="G152" s="63"/>
      <c r="H152" s="63"/>
      <c r="I152" s="63"/>
      <c r="J152" s="63"/>
      <c r="K152" s="63"/>
      <c r="L152" s="63"/>
      <c r="M152" s="63"/>
      <c r="N152" s="63"/>
      <c r="O152" s="63"/>
      <c r="P152" s="63"/>
      <c r="Q152" s="63"/>
      <c r="R152" s="63"/>
      <c r="S152" s="63"/>
      <c r="T152" s="63"/>
      <c r="U152" s="63"/>
      <c r="V152" s="63"/>
      <c r="W152" s="63"/>
    </row>
    <row r="153" spans="1:23" ht="27.95" customHeight="1">
      <c r="A153" s="112" t="s">
        <v>848</v>
      </c>
      <c r="B153" s="107" t="s">
        <v>17</v>
      </c>
      <c r="C153" s="107" t="s">
        <v>851</v>
      </c>
      <c r="D153" s="107" t="s">
        <v>12</v>
      </c>
      <c r="E153" s="107"/>
      <c r="F153" s="107"/>
      <c r="G153" s="107"/>
      <c r="H153" s="107"/>
      <c r="I153" s="107"/>
      <c r="J153" s="107"/>
      <c r="K153" s="107" t="s">
        <v>852</v>
      </c>
      <c r="L153" s="107"/>
      <c r="M153" s="107"/>
      <c r="N153" s="107"/>
      <c r="O153" s="107"/>
      <c r="P153" s="107"/>
      <c r="Q153" s="107"/>
      <c r="R153" s="107"/>
      <c r="S153" s="107"/>
      <c r="T153" s="107"/>
      <c r="U153" s="107"/>
      <c r="V153" s="107"/>
      <c r="W153" s="107"/>
    </row>
    <row r="154" spans="1:23" ht="27.95" customHeight="1">
      <c r="A154" s="67" t="s">
        <v>968</v>
      </c>
      <c r="B154" s="63" t="s">
        <v>1223</v>
      </c>
      <c r="C154" s="63" t="s">
        <v>1222</v>
      </c>
      <c r="D154" s="81"/>
      <c r="E154" s="81"/>
      <c r="F154" s="81"/>
      <c r="G154" s="81"/>
      <c r="H154" s="81"/>
      <c r="I154" s="81"/>
      <c r="J154" s="81"/>
      <c r="K154" s="81"/>
      <c r="L154" s="81"/>
      <c r="M154" s="81"/>
      <c r="N154" s="81"/>
      <c r="O154" s="81"/>
      <c r="P154" s="81"/>
      <c r="Q154" s="81"/>
      <c r="R154" s="81"/>
      <c r="S154" s="81"/>
      <c r="T154" s="81"/>
      <c r="U154" s="81"/>
      <c r="V154" s="81"/>
      <c r="W154" s="81"/>
    </row>
    <row r="155" spans="1:23" ht="27.95" customHeight="1">
      <c r="A155" s="112" t="str">
        <f>HYPERLINK("https://www.brookings.edu/wp-content/uploads/2019/06/City-leadership-on-the-SDGs.pdf","Shaping th eglobal agenda to maximize city leadership on the SDGs - The experiences of vanguard cities")</f>
        <v>Shaping th eglobal agenda to maximize city leadership on the SDGs - The experiences of vanguard cities</v>
      </c>
      <c r="B155" s="107" t="s">
        <v>1224</v>
      </c>
      <c r="C155" s="107" t="s">
        <v>858</v>
      </c>
      <c r="D155" s="107" t="s">
        <v>12</v>
      </c>
      <c r="E155" s="107"/>
      <c r="F155" s="107"/>
      <c r="G155" s="107"/>
      <c r="H155" s="107"/>
      <c r="I155" s="107"/>
      <c r="J155" s="107"/>
      <c r="K155" s="107"/>
      <c r="L155" s="107"/>
      <c r="M155" s="107"/>
      <c r="N155" s="107"/>
      <c r="O155" s="107"/>
      <c r="P155" s="107"/>
      <c r="Q155" s="107"/>
      <c r="R155" s="107"/>
      <c r="S155" s="107"/>
      <c r="T155" s="107"/>
      <c r="U155" s="107"/>
      <c r="V155" s="107"/>
      <c r="W155" s="107"/>
    </row>
    <row r="156" spans="1:23" ht="27.95" customHeight="1">
      <c r="A156" s="67" t="str">
        <f>HYPERLINK("https://gaiaeducation.org/product/sdgs-flashcards/ ","GAIA Education SDG Flash Cards")</f>
        <v>GAIA Education SDG Flash Cards</v>
      </c>
      <c r="B156" s="63" t="s">
        <v>860</v>
      </c>
      <c r="C156" s="63" t="s">
        <v>861</v>
      </c>
      <c r="D156" s="63"/>
      <c r="E156" s="63" t="s">
        <v>863</v>
      </c>
      <c r="F156" s="63"/>
      <c r="G156" s="63"/>
      <c r="H156" s="63"/>
      <c r="I156" s="63" t="s">
        <v>865</v>
      </c>
      <c r="J156" s="67" t="s">
        <v>866</v>
      </c>
      <c r="K156" s="67" t="s">
        <v>867</v>
      </c>
      <c r="L156" s="63"/>
      <c r="M156" s="63"/>
      <c r="N156" s="63"/>
      <c r="O156" s="63"/>
      <c r="P156" s="63"/>
      <c r="Q156" s="63"/>
      <c r="R156" s="63"/>
      <c r="S156" s="63"/>
      <c r="T156" s="63"/>
      <c r="U156" s="63"/>
      <c r="V156" s="63"/>
      <c r="W156" s="63"/>
    </row>
    <row r="157" spans="1:23" ht="27.95" customHeight="1">
      <c r="A157" s="112" t="str">
        <f>HYPERLINK("http://17goals.org/tools-and-resources/ ","17 Goals - Tools and Resource ")</f>
        <v xml:space="preserve">17 Goals - Tools and Resource </v>
      </c>
      <c r="B157" s="107"/>
      <c r="C157" s="107" t="s">
        <v>868</v>
      </c>
      <c r="D157" s="107"/>
      <c r="E157" s="107"/>
      <c r="F157" s="107"/>
      <c r="G157" s="107"/>
      <c r="H157" s="107"/>
      <c r="I157" s="107"/>
      <c r="J157" s="107"/>
      <c r="K157" s="107"/>
      <c r="L157" s="107"/>
      <c r="M157" s="107"/>
      <c r="N157" s="107"/>
      <c r="O157" s="107"/>
      <c r="P157" s="107"/>
      <c r="Q157" s="107"/>
      <c r="R157" s="107"/>
      <c r="S157" s="107"/>
      <c r="T157" s="107"/>
      <c r="U157" s="107"/>
      <c r="V157" s="107"/>
      <c r="W157" s="107"/>
    </row>
    <row r="158" spans="1:23" ht="27.95" customHeight="1">
      <c r="A158" s="67" t="str">
        <f>HYPERLINK("http://www.margreetdeheer.com/eng/globalgoals.html ","The Global Goals of Sustainable Development – Comic")</f>
        <v>The Global Goals of Sustainable Development – Comic</v>
      </c>
      <c r="B158" s="63" t="s">
        <v>869</v>
      </c>
      <c r="C158" s="63" t="s">
        <v>870</v>
      </c>
      <c r="D158" s="63"/>
      <c r="E158" s="63"/>
      <c r="F158" s="63"/>
      <c r="G158" s="63"/>
      <c r="H158" s="63"/>
      <c r="I158" s="63"/>
      <c r="J158" s="63"/>
      <c r="K158" s="63"/>
      <c r="L158" s="63"/>
      <c r="M158" s="63"/>
      <c r="N158" s="63"/>
      <c r="O158" s="63"/>
      <c r="P158" s="63"/>
      <c r="Q158" s="63"/>
      <c r="R158" s="63"/>
      <c r="S158" s="63"/>
      <c r="T158" s="63"/>
      <c r="U158" s="63"/>
      <c r="V158" s="63"/>
      <c r="W158" s="63"/>
    </row>
    <row r="159" spans="1:23" ht="27.95" customHeight="1">
      <c r="A159" s="112" t="str">
        <f>HYPERLINK("https://www.localizingthesdgs.org/library/view/616","A Pathway to Sustainable American Cities: A Guide to Implementing the SDGs")</f>
        <v>A Pathway to Sustainable American Cities: A Guide to Implementing the SDGs</v>
      </c>
      <c r="B159" s="107" t="s">
        <v>149</v>
      </c>
      <c r="C159" s="107" t="s">
        <v>1226</v>
      </c>
      <c r="D159" s="107" t="s">
        <v>12</v>
      </c>
      <c r="E159" s="107"/>
      <c r="F159" s="107"/>
      <c r="G159" s="107"/>
      <c r="H159" s="107"/>
      <c r="I159" s="107" t="s">
        <v>970</v>
      </c>
      <c r="J159" s="107"/>
      <c r="K159" s="107"/>
      <c r="L159" s="107"/>
      <c r="M159" s="107"/>
      <c r="N159" s="107"/>
      <c r="O159" s="107"/>
      <c r="P159" s="107"/>
      <c r="Q159" s="107"/>
      <c r="R159" s="107"/>
      <c r="S159" s="107"/>
      <c r="T159" s="107"/>
      <c r="U159" s="107"/>
      <c r="V159" s="107"/>
      <c r="W159" s="107"/>
    </row>
    <row r="160" spans="1:23" ht="27.95" customHeight="1">
      <c r="A160" s="67" t="str">
        <f>HYPERLINK("http://www.daghammarskjold.se/wp-content/uploads/2018/12/dd-paper_no25-web-1.pdf","Localizing the 2030 Agenda in Colombia")</f>
        <v>Localizing the 2030 Agenda in Colombia</v>
      </c>
      <c r="B160" s="63" t="s">
        <v>971</v>
      </c>
      <c r="C160" s="63" t="s">
        <v>972</v>
      </c>
      <c r="D160" s="63" t="s">
        <v>12</v>
      </c>
      <c r="E160" s="63"/>
      <c r="F160" s="63"/>
      <c r="G160" s="63"/>
      <c r="H160" s="63"/>
      <c r="I160" s="67" t="s">
        <v>973</v>
      </c>
      <c r="J160" s="63"/>
      <c r="K160" s="63"/>
      <c r="L160" s="63"/>
      <c r="M160" s="63"/>
      <c r="N160" s="63"/>
      <c r="O160" s="63"/>
      <c r="P160" s="63"/>
      <c r="Q160" s="63"/>
      <c r="R160" s="63"/>
      <c r="S160" s="63"/>
      <c r="T160" s="63"/>
      <c r="U160" s="63"/>
      <c r="V160" s="63"/>
      <c r="W160" s="63"/>
    </row>
    <row r="161" spans="1:23" ht="27.95" customHeight="1">
      <c r="A161" s="112" t="str">
        <f>HYPERLINK("http://sanitationandwaterforall.org/tools-portal/","Sanitation and Water for All - Tools ")</f>
        <v xml:space="preserve">Sanitation and Water for All - Tools </v>
      </c>
      <c r="B161" s="107" t="s">
        <v>974</v>
      </c>
      <c r="C161" s="107" t="s">
        <v>1225</v>
      </c>
      <c r="D161" s="107"/>
      <c r="E161" s="107"/>
      <c r="F161" s="107"/>
      <c r="G161" s="107"/>
      <c r="H161" s="107" t="s">
        <v>975</v>
      </c>
      <c r="I161" s="107"/>
      <c r="J161" s="107"/>
      <c r="K161" s="107"/>
      <c r="L161" s="107"/>
      <c r="M161" s="107"/>
      <c r="N161" s="107"/>
      <c r="O161" s="107"/>
      <c r="P161" s="107"/>
      <c r="Q161" s="107"/>
      <c r="R161" s="107"/>
      <c r="S161" s="107"/>
      <c r="T161" s="107"/>
      <c r="U161" s="107"/>
      <c r="V161" s="107"/>
      <c r="W161" s="107"/>
    </row>
    <row r="162" spans="1:23" ht="27.95" customHeight="1">
      <c r="A162" s="67" t="str">
        <f>HYPERLINK("http://e-lib.iclei.org","ICLEI Virtual Library")</f>
        <v>ICLEI Virtual Library</v>
      </c>
      <c r="B162" s="63" t="s">
        <v>38</v>
      </c>
      <c r="C162" s="63" t="s">
        <v>976</v>
      </c>
      <c r="D162" s="63"/>
      <c r="E162" s="63"/>
      <c r="F162" s="63"/>
      <c r="G162" s="63"/>
      <c r="H162" s="63"/>
      <c r="I162" s="63"/>
      <c r="J162" s="63"/>
      <c r="K162" s="63"/>
      <c r="L162" s="63"/>
      <c r="M162" s="63"/>
      <c r="N162" s="63"/>
      <c r="O162" s="63"/>
      <c r="P162" s="63"/>
      <c r="Q162" s="63"/>
      <c r="R162" s="63"/>
      <c r="S162" s="63"/>
      <c r="T162" s="63"/>
      <c r="U162" s="63"/>
      <c r="V162" s="63"/>
      <c r="W162" s="63"/>
    </row>
    <row r="163" spans="1:23" ht="27.95" customHeight="1">
      <c r="A163" s="112" t="str">
        <f>HYPERLINK("https://iclei.org/en/publications.html","ICLEI Publications")</f>
        <v>ICLEI Publications</v>
      </c>
      <c r="B163" s="107" t="s">
        <v>38</v>
      </c>
      <c r="C163" s="107" t="s">
        <v>977</v>
      </c>
      <c r="D163" s="107"/>
      <c r="E163" s="107"/>
      <c r="F163" s="107"/>
      <c r="G163" s="107"/>
      <c r="H163" s="107"/>
      <c r="I163" s="107"/>
      <c r="J163" s="107"/>
      <c r="K163" s="107"/>
      <c r="L163" s="107"/>
      <c r="M163" s="107"/>
      <c r="N163" s="107"/>
      <c r="O163" s="107"/>
      <c r="P163" s="107"/>
      <c r="Q163" s="107"/>
      <c r="R163" s="107"/>
      <c r="S163" s="107"/>
      <c r="T163" s="107"/>
      <c r="U163" s="107"/>
      <c r="V163" s="107"/>
      <c r="W163" s="107"/>
    </row>
    <row r="164" spans="1:23" ht="27.95" customHeight="1">
      <c r="A164" s="67" t="str">
        <f>HYPERLINK("https://www.ren21.net/cities/wp-content/uploads/2019/05/190605_City_Report_2019_web_FINAL.pdf","Renewables in Cities ")</f>
        <v xml:space="preserve">Renewables in Cities </v>
      </c>
      <c r="B164" s="63" t="s">
        <v>978</v>
      </c>
      <c r="C164" s="63" t="s">
        <v>979</v>
      </c>
      <c r="D164" s="63"/>
      <c r="E164" s="63"/>
      <c r="F164" s="63"/>
      <c r="G164" s="63"/>
      <c r="H164" s="63"/>
      <c r="I164" s="63"/>
      <c r="J164" s="63"/>
      <c r="K164" s="63"/>
      <c r="L164" s="63"/>
      <c r="M164" s="63"/>
      <c r="N164" s="63"/>
      <c r="O164" s="63"/>
      <c r="P164" s="63"/>
      <c r="Q164" s="63"/>
      <c r="R164" s="63"/>
      <c r="S164" s="63"/>
      <c r="T164" s="63"/>
      <c r="U164" s="63"/>
      <c r="V164" s="63"/>
      <c r="W164" s="63"/>
    </row>
    <row r="165" spans="1:23" ht="27.95" customHeight="1">
      <c r="A165" s="112" t="str">
        <f>HYPERLINK("https://skew.engagement-global.de/sdg-werkzeugkasten.html","SDG-Werkzeugkasten")</f>
        <v>SDG-Werkzeugkasten</v>
      </c>
      <c r="B165" s="107" t="s">
        <v>879</v>
      </c>
      <c r="C165" s="107"/>
      <c r="D165" s="107" t="s">
        <v>12</v>
      </c>
      <c r="E165" s="107"/>
      <c r="F165" s="107"/>
      <c r="G165" s="107"/>
      <c r="H165" s="107"/>
      <c r="I165" s="107"/>
      <c r="J165" s="107"/>
      <c r="K165" s="112" t="s">
        <v>880</v>
      </c>
      <c r="L165" s="107"/>
      <c r="M165" s="107"/>
      <c r="N165" s="107"/>
      <c r="O165" s="107"/>
      <c r="P165" s="107"/>
      <c r="Q165" s="107"/>
      <c r="R165" s="107"/>
      <c r="S165" s="107"/>
      <c r="T165" s="107"/>
      <c r="U165" s="107"/>
      <c r="V165" s="107"/>
      <c r="W165" s="107"/>
    </row>
    <row r="166" spans="1:23" ht="27.95" customHeight="1">
      <c r="A166" s="67" t="str">
        <f>HYPERLINK("https://datacatalog.worldbank.org/dataset/sustainable-development-goals","
Data Catalog")</f>
        <v xml:space="preserve">
Data Catalog</v>
      </c>
      <c r="B166" s="63" t="s">
        <v>46</v>
      </c>
      <c r="C166" s="63" t="s">
        <v>980</v>
      </c>
      <c r="D166" s="63"/>
      <c r="E166" s="81"/>
      <c r="F166" s="63"/>
      <c r="G166" s="63"/>
      <c r="H166" s="63"/>
      <c r="I166" s="63"/>
      <c r="J166" s="63"/>
      <c r="K166" s="63"/>
      <c r="L166" s="63"/>
      <c r="M166" s="63"/>
      <c r="N166" s="63"/>
      <c r="O166" s="63"/>
      <c r="P166" s="63"/>
      <c r="Q166" s="63"/>
      <c r="R166" s="63"/>
      <c r="S166" s="63"/>
      <c r="T166" s="63"/>
      <c r="U166" s="63"/>
      <c r="V166" s="63"/>
      <c r="W166" s="63"/>
    </row>
    <row r="167" spans="1:23" ht="27.95" customHeight="1">
      <c r="A167" s="112" t="s">
        <v>981</v>
      </c>
      <c r="B167" s="107" t="s">
        <v>206</v>
      </c>
      <c r="C167" s="107" t="s">
        <v>982</v>
      </c>
      <c r="D167" s="113"/>
      <c r="E167" s="113"/>
      <c r="F167" s="113"/>
      <c r="G167" s="113"/>
      <c r="H167" s="113"/>
      <c r="I167" s="113"/>
      <c r="J167" s="113"/>
      <c r="K167" s="113"/>
      <c r="L167" s="113"/>
      <c r="M167" s="113"/>
      <c r="N167" s="113"/>
      <c r="O167" s="113"/>
      <c r="P167" s="113"/>
      <c r="Q167" s="113"/>
      <c r="R167" s="113"/>
      <c r="S167" s="113"/>
      <c r="T167" s="113"/>
      <c r="U167" s="113"/>
      <c r="V167" s="113"/>
      <c r="W167" s="113"/>
    </row>
    <row r="168" spans="1:23" ht="27.95" customHeight="1">
      <c r="A168" s="67" t="str">
        <f>HYPERLINK("http://datatopics.worldbank.org/sdgs/","World Development Indicators ")</f>
        <v xml:space="preserve">World Development Indicators </v>
      </c>
      <c r="B168" s="63" t="s">
        <v>46</v>
      </c>
      <c r="C168" s="63" t="s">
        <v>983</v>
      </c>
      <c r="D168" s="68" t="s">
        <v>12</v>
      </c>
      <c r="E168" s="68"/>
      <c r="F168" s="68"/>
      <c r="G168" s="68"/>
      <c r="H168" s="68"/>
      <c r="I168" s="68"/>
      <c r="J168" s="67" t="s">
        <v>984</v>
      </c>
      <c r="K168" s="68"/>
      <c r="L168" s="68"/>
      <c r="M168" s="68"/>
      <c r="N168" s="68"/>
      <c r="O168" s="68"/>
      <c r="P168" s="68"/>
      <c r="Q168" s="68"/>
      <c r="R168" s="68"/>
      <c r="S168" s="68"/>
      <c r="T168" s="68"/>
      <c r="U168" s="68"/>
      <c r="V168" s="68"/>
      <c r="W168" s="68"/>
    </row>
    <row r="169" spans="1:23" ht="27.95" customHeight="1">
      <c r="A169" s="112" t="s">
        <v>985</v>
      </c>
      <c r="B169" s="107" t="s">
        <v>986</v>
      </c>
      <c r="C169" s="107"/>
      <c r="D169" s="107"/>
      <c r="E169" s="107"/>
      <c r="F169" s="107"/>
      <c r="G169" s="107"/>
      <c r="H169" s="107"/>
      <c r="I169" s="107"/>
      <c r="J169" s="107"/>
      <c r="K169" s="107"/>
      <c r="L169" s="107"/>
      <c r="M169" s="107"/>
      <c r="N169" s="107"/>
      <c r="O169" s="107"/>
      <c r="P169" s="107"/>
      <c r="Q169" s="107"/>
      <c r="R169" s="107"/>
      <c r="S169" s="107"/>
      <c r="T169" s="107"/>
      <c r="U169" s="107"/>
      <c r="V169" s="107"/>
      <c r="W169" s="107"/>
    </row>
    <row r="170" spans="1:23" ht="27.95" customHeight="1">
      <c r="A170" s="67" t="str">
        <f>HYPERLINK("http://mirror.unhabitat.org/content.asp?typeid=19&amp;catid=25&amp;cid=2167","Urban Governance Index")</f>
        <v>Urban Governance Index</v>
      </c>
      <c r="B170" s="63" t="s">
        <v>17</v>
      </c>
      <c r="C170" s="63" t="s">
        <v>987</v>
      </c>
      <c r="D170" s="63"/>
      <c r="E170" s="63"/>
      <c r="F170" s="63"/>
      <c r="G170" s="63"/>
      <c r="H170" s="63"/>
      <c r="I170" s="63"/>
      <c r="J170" s="63"/>
      <c r="K170" s="63"/>
      <c r="L170" s="63"/>
      <c r="M170" s="63"/>
      <c r="N170" s="63"/>
      <c r="O170" s="63"/>
      <c r="P170" s="63"/>
      <c r="Q170" s="63"/>
      <c r="R170" s="63"/>
      <c r="S170" s="63"/>
      <c r="T170" s="63"/>
      <c r="U170" s="63"/>
      <c r="V170" s="63"/>
      <c r="W170" s="63"/>
    </row>
    <row r="171" spans="1:23" ht="27.95" customHeight="1">
      <c r="A171" s="112" t="str">
        <f>HYPERLINK("http://resiliencetools.net","Resilience Tools ")</f>
        <v xml:space="preserve">Resilience Tools </v>
      </c>
      <c r="B171" s="107" t="s">
        <v>988</v>
      </c>
      <c r="C171" s="107" t="s">
        <v>989</v>
      </c>
      <c r="D171" s="107"/>
      <c r="E171" s="107" t="s">
        <v>990</v>
      </c>
      <c r="F171" s="107"/>
      <c r="G171" s="107"/>
      <c r="H171" s="107"/>
      <c r="I171" s="107"/>
      <c r="J171" s="107"/>
      <c r="K171" s="107"/>
      <c r="L171" s="107"/>
      <c r="M171" s="107"/>
      <c r="N171" s="107"/>
      <c r="O171" s="107"/>
      <c r="P171" s="107"/>
      <c r="Q171" s="107"/>
      <c r="R171" s="107"/>
      <c r="S171" s="107"/>
      <c r="T171" s="107"/>
      <c r="U171" s="107"/>
      <c r="V171" s="107"/>
      <c r="W171" s="107"/>
    </row>
    <row r="172" spans="1:23" ht="27.95" customHeight="1">
      <c r="A172" s="67" t="str">
        <f>HYPERLINK("http://www.uclg-localfinance.org","Global Observatory on Local Finance")</f>
        <v>Global Observatory on Local Finance</v>
      </c>
      <c r="B172" s="63" t="s">
        <v>200</v>
      </c>
      <c r="C172" s="63" t="s">
        <v>991</v>
      </c>
      <c r="D172" s="63"/>
      <c r="E172" s="63"/>
      <c r="F172" s="63"/>
      <c r="G172" s="63"/>
      <c r="H172" s="63"/>
      <c r="I172" s="63"/>
      <c r="J172" s="63"/>
      <c r="K172" s="67" t="s">
        <v>992</v>
      </c>
      <c r="L172" s="63"/>
      <c r="M172" s="63"/>
      <c r="N172" s="63"/>
      <c r="O172" s="63"/>
      <c r="P172" s="63"/>
      <c r="Q172" s="63"/>
      <c r="R172" s="63"/>
      <c r="S172" s="63"/>
      <c r="T172" s="63"/>
      <c r="U172" s="63"/>
      <c r="V172" s="63"/>
      <c r="W172" s="63"/>
    </row>
    <row r="173" spans="1:23" ht="27.95" customHeight="1">
      <c r="A173" s="112" t="str">
        <f>HYPERLINK("https://sustainable-infrastructure-tools.org/","Sustainable Infrastructure Tools")</f>
        <v>Sustainable Infrastructure Tools</v>
      </c>
      <c r="B173" s="107" t="s">
        <v>993</v>
      </c>
      <c r="C173" s="107" t="s">
        <v>994</v>
      </c>
      <c r="D173" s="107"/>
      <c r="E173" s="107"/>
      <c r="F173" s="107"/>
      <c r="G173" s="107"/>
      <c r="H173" s="107"/>
      <c r="I173" s="107"/>
      <c r="J173" s="107"/>
      <c r="K173" s="107"/>
      <c r="L173" s="107"/>
      <c r="M173" s="107"/>
      <c r="N173" s="107"/>
      <c r="O173" s="107"/>
      <c r="P173" s="107"/>
      <c r="Q173" s="107"/>
      <c r="R173" s="107"/>
      <c r="S173" s="107"/>
      <c r="T173" s="107"/>
      <c r="U173" s="107"/>
      <c r="V173" s="107"/>
      <c r="W173" s="107"/>
    </row>
    <row r="174" spans="1:23" ht="27.9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row>
    <row r="175" spans="1:23" ht="27.95" customHeight="1">
      <c r="A175" s="112" t="str">
        <f>HYPERLINK("http://www.fao.org/3/I8751EN/i8751en.pdf","Social Network Analysis for Territorial Assessment and mapping of Food Security and Nutrition Systems (FSNS) (methodology)")</f>
        <v>Social Network Analysis for Territorial Assessment and mapping of Food Security and Nutrition Systems (FSNS) (methodology)</v>
      </c>
      <c r="B175" s="107" t="s">
        <v>995</v>
      </c>
      <c r="C175" s="107" t="s">
        <v>996</v>
      </c>
      <c r="D175" s="107"/>
      <c r="E175" s="107"/>
      <c r="F175" s="107"/>
      <c r="G175" s="107"/>
      <c r="H175" s="107"/>
      <c r="I175" s="107" t="s">
        <v>997</v>
      </c>
      <c r="J175" s="112" t="s">
        <v>998</v>
      </c>
      <c r="K175" s="107"/>
      <c r="L175" s="107"/>
      <c r="M175" s="107"/>
      <c r="N175" s="107"/>
      <c r="O175" s="107"/>
      <c r="P175" s="107"/>
      <c r="Q175" s="107"/>
      <c r="R175" s="107"/>
      <c r="S175" s="107"/>
      <c r="T175" s="107"/>
      <c r="U175" s="107"/>
      <c r="V175" s="107"/>
      <c r="W175" s="107"/>
    </row>
    <row r="176" spans="1:23" ht="27.95" customHeight="1">
      <c r="A176" s="67" t="str">
        <f>HYPERLINK("http://www.fao.org/3/a-i5937e.pdf","Land Resources Planning for Sustainable Land Management (working paper)")</f>
        <v>Land Resources Planning for Sustainable Land Management (working paper)</v>
      </c>
      <c r="B176" s="63" t="s">
        <v>995</v>
      </c>
      <c r="C176" s="63" t="s">
        <v>999</v>
      </c>
      <c r="D176" s="63"/>
      <c r="E176" s="63"/>
      <c r="F176" s="63"/>
      <c r="G176" s="63"/>
      <c r="H176" s="63"/>
      <c r="I176" s="63"/>
      <c r="J176" s="67" t="s">
        <v>1000</v>
      </c>
      <c r="K176" s="63"/>
      <c r="L176" s="63"/>
      <c r="M176" s="63"/>
      <c r="N176" s="63"/>
      <c r="O176" s="63"/>
      <c r="P176" s="63"/>
      <c r="Q176" s="63"/>
      <c r="R176" s="63"/>
      <c r="S176" s="63"/>
      <c r="T176" s="63"/>
      <c r="U176" s="63"/>
      <c r="V176" s="63"/>
      <c r="W176" s="63"/>
    </row>
    <row r="177" spans="1:23" ht="27.95" customHeight="1">
      <c r="A177" s="112" t="str">
        <f>HYPERLINK("http://www.fao.org/land-water/land/land-governance/land-resources-planning-toolbox/en/","The Land Resources Planning Toolbox (mentioned in the FAO Publication above)")</f>
        <v>The Land Resources Planning Toolbox (mentioned in the FAO Publication above)</v>
      </c>
      <c r="B177" s="107" t="s">
        <v>995</v>
      </c>
      <c r="C177" s="107" t="s">
        <v>1001</v>
      </c>
      <c r="D177" s="107"/>
      <c r="E177" s="107"/>
      <c r="F177" s="107"/>
      <c r="G177" s="107"/>
      <c r="H177" s="107"/>
      <c r="I177" s="107" t="s">
        <v>1002</v>
      </c>
      <c r="J177" s="112" t="s">
        <v>1003</v>
      </c>
      <c r="K177" s="107"/>
      <c r="L177" s="107"/>
      <c r="M177" s="107"/>
      <c r="N177" s="107"/>
      <c r="O177" s="107"/>
      <c r="P177" s="107"/>
      <c r="Q177" s="107"/>
      <c r="R177" s="107"/>
      <c r="S177" s="107"/>
      <c r="T177" s="107"/>
      <c r="U177" s="107"/>
      <c r="V177" s="107"/>
      <c r="W177" s="107"/>
    </row>
    <row r="178" spans="1:23" ht="27.95" customHeight="1">
      <c r="A178" s="67" t="str">
        <f>HYPERLINK("http://www.gms-eoc.org/uploads/resources/459/attachment/Guideline%20Integrated%20Spatial%20Planning%2023-04-2010.pdf","Guideline in Integrated Spatial Planning for Sustainable Development in Lao PDR")</f>
        <v>Guideline in Integrated Spatial Planning for Sustainable Development in Lao PDR</v>
      </c>
      <c r="B178" s="63" t="s">
        <v>593</v>
      </c>
      <c r="C178" s="63"/>
      <c r="D178" s="63"/>
      <c r="E178" s="63"/>
      <c r="F178" s="63"/>
      <c r="G178" s="63"/>
      <c r="H178" s="63"/>
      <c r="I178" s="63" t="s">
        <v>1004</v>
      </c>
      <c r="J178" s="67" t="s">
        <v>1005</v>
      </c>
      <c r="K178" s="63"/>
      <c r="L178" s="63"/>
      <c r="M178" s="63"/>
      <c r="N178" s="63"/>
      <c r="O178" s="63"/>
      <c r="P178" s="63"/>
      <c r="Q178" s="63"/>
      <c r="R178" s="63"/>
      <c r="S178" s="63"/>
      <c r="T178" s="63"/>
      <c r="U178" s="63"/>
      <c r="V178" s="63"/>
      <c r="W178" s="63"/>
    </row>
    <row r="179" spans="1:23" ht="27.95" customHeight="1">
      <c r="A179" s="112" t="str">
        <f>HYPERLINK("https://www.espon.eu/polycentric","Governance, planning and financial tools in support of polycentric development")</f>
        <v>Governance, planning and financial tools in support of polycentric development</v>
      </c>
      <c r="B179" s="107" t="s">
        <v>1006</v>
      </c>
      <c r="C179" s="107"/>
      <c r="D179" s="107"/>
      <c r="E179" s="107"/>
      <c r="F179" s="107"/>
      <c r="G179" s="107"/>
      <c r="H179" s="107"/>
      <c r="I179" s="107" t="s">
        <v>1007</v>
      </c>
      <c r="J179" s="119" t="s">
        <v>1008</v>
      </c>
      <c r="K179" s="107"/>
      <c r="L179" s="107"/>
      <c r="M179" s="107"/>
      <c r="N179" s="107"/>
      <c r="O179" s="107"/>
      <c r="P179" s="107"/>
      <c r="Q179" s="107"/>
      <c r="R179" s="107"/>
      <c r="S179" s="107"/>
      <c r="T179" s="107"/>
      <c r="U179" s="107"/>
      <c r="V179" s="107"/>
      <c r="W179" s="107"/>
    </row>
    <row r="180" spans="1:23" ht="27.95" customHeight="1">
      <c r="A180" s="67" t="str">
        <f>HYPERLINK("https://www.espon.eu/integrated-indicators","ESPON Working Paper Indicators for Integrated Territorial and Urban Development")</f>
        <v>ESPON Working Paper Indicators for Integrated Territorial and Urban Development</v>
      </c>
      <c r="B180" s="63" t="s">
        <v>1006</v>
      </c>
      <c r="C180" s="63"/>
      <c r="D180" s="63"/>
      <c r="E180" s="63"/>
      <c r="F180" s="63"/>
      <c r="G180" s="63"/>
      <c r="H180" s="63"/>
      <c r="I180" s="63" t="s">
        <v>1009</v>
      </c>
      <c r="J180" s="67" t="s">
        <v>1010</v>
      </c>
      <c r="K180" s="63"/>
      <c r="L180" s="63"/>
      <c r="M180" s="63"/>
      <c r="N180" s="63"/>
      <c r="O180" s="63"/>
      <c r="P180" s="63"/>
      <c r="Q180" s="63"/>
      <c r="R180" s="63"/>
      <c r="S180" s="63"/>
      <c r="T180" s="63"/>
      <c r="U180" s="63"/>
      <c r="V180" s="63"/>
      <c r="W180" s="63"/>
    </row>
    <row r="181" spans="1:23" ht="27.95" customHeight="1">
      <c r="A181" s="112" t="str">
        <f>HYPERLINK("https://www.uclg.org/en/issues/city-city-cooperation","City to city cooperation")</f>
        <v>City to city cooperation</v>
      </c>
      <c r="B181" s="107" t="s">
        <v>37</v>
      </c>
      <c r="C181" s="107" t="s">
        <v>1011</v>
      </c>
      <c r="D181" s="107"/>
      <c r="E181" s="107"/>
      <c r="F181" s="107"/>
      <c r="G181" s="115"/>
      <c r="H181" s="107"/>
      <c r="I181" s="107" t="s">
        <v>1012</v>
      </c>
      <c r="J181" s="112" t="s">
        <v>1013</v>
      </c>
      <c r="K181" s="107"/>
      <c r="L181" s="107"/>
      <c r="M181" s="107"/>
      <c r="N181" s="107"/>
      <c r="O181" s="107"/>
      <c r="P181" s="107"/>
      <c r="Q181" s="107"/>
      <c r="R181" s="107"/>
      <c r="S181" s="107"/>
      <c r="T181" s="107"/>
      <c r="U181" s="107"/>
      <c r="V181" s="107"/>
      <c r="W181" s="107"/>
    </row>
    <row r="182" spans="1:23" ht="27.95" customHeight="1">
      <c r="A182" s="112" t="str">
        <f>HYPERLINK("https://issuu.com/uclgcglu/docs/learningnote_peerlearningdurban2012?e=5168798/3389442","UCLG and MILE partnership “Urban Strategic Planning Learning Exchange “")</f>
        <v>UCLG and MILE partnership “Urban Strategic Planning Learning Exchange “</v>
      </c>
      <c r="B182" s="107" t="s">
        <v>37</v>
      </c>
      <c r="C182" s="107"/>
      <c r="D182" s="107"/>
      <c r="E182" s="107"/>
      <c r="F182" s="107"/>
      <c r="G182" s="107"/>
      <c r="H182" s="107"/>
      <c r="I182" s="107"/>
      <c r="J182" s="112" t="s">
        <v>1014</v>
      </c>
      <c r="K182" s="107"/>
      <c r="L182" s="107"/>
      <c r="M182" s="107"/>
      <c r="N182" s="107"/>
      <c r="O182" s="107"/>
      <c r="P182" s="107"/>
      <c r="Q182" s="107"/>
      <c r="R182" s="107"/>
      <c r="S182" s="107"/>
      <c r="T182" s="107"/>
      <c r="U182" s="107"/>
      <c r="V182" s="107"/>
      <c r="W182" s="107"/>
    </row>
    <row r="183" spans="1:23" ht="27.95" customHeight="1">
      <c r="A183" s="67" t="str">
        <f>HYPERLINK("https://www.learning.uclg.org/strengthening-local-economic-development-through-urban-rural-policies","Strenghening Local Economic Development through Urban Rural Policiies")</f>
        <v>Strenghening Local Economic Development through Urban Rural Policiies</v>
      </c>
      <c r="B183" s="63" t="s">
        <v>37</v>
      </c>
      <c r="C183" s="63"/>
      <c r="D183" s="63"/>
      <c r="E183" s="63"/>
      <c r="F183" s="63"/>
      <c r="G183" s="63"/>
      <c r="H183" s="63"/>
      <c r="I183" s="63"/>
      <c r="J183" s="67" t="s">
        <v>1015</v>
      </c>
      <c r="K183" s="63"/>
      <c r="L183" s="63"/>
      <c r="M183" s="63"/>
      <c r="N183" s="63"/>
      <c r="O183" s="63"/>
      <c r="P183" s="63"/>
      <c r="Q183" s="63"/>
      <c r="R183" s="63"/>
      <c r="S183" s="63"/>
      <c r="T183" s="63"/>
      <c r="U183" s="63"/>
      <c r="V183" s="63"/>
      <c r="W183" s="63"/>
    </row>
    <row r="184" spans="1:23" ht="27.95" customHeight="1">
      <c r="A184" s="112" t="str">
        <f>HYPERLINK("https://www.uclg-cisdp.org/sites/default/files/UCLG+Imagine%E2%80%A6visioning_web_4p.pdf","Mentoring Tools: Imagine.....visioning with peers")</f>
        <v>Mentoring Tools: Imagine.....visioning with peers</v>
      </c>
      <c r="B184" s="107" t="s">
        <v>37</v>
      </c>
      <c r="C184" s="107" t="s">
        <v>1016</v>
      </c>
      <c r="D184" s="107"/>
      <c r="E184" s="107" t="s">
        <v>1017</v>
      </c>
      <c r="F184" s="107"/>
      <c r="G184" s="107"/>
      <c r="H184" s="107"/>
      <c r="I184" s="107"/>
      <c r="J184" s="121" t="s">
        <v>1018</v>
      </c>
      <c r="K184" s="107"/>
      <c r="L184" s="107"/>
      <c r="M184" s="107"/>
      <c r="N184" s="107"/>
      <c r="O184" s="107"/>
      <c r="P184" s="107"/>
      <c r="Q184" s="107"/>
      <c r="R184" s="107"/>
      <c r="S184" s="107"/>
      <c r="T184" s="107"/>
      <c r="U184" s="107"/>
      <c r="V184" s="107"/>
      <c r="W184" s="107"/>
    </row>
    <row r="185" spans="1:23" ht="27.95" customHeight="1">
      <c r="A185" s="67" t="str">
        <f>HYPERLINK("https://www.learning.uclg.org/sites/default/files/documents/plan_base_eng_.pdf","Base Plan - An inclusive planning tool for intermediary cities")</f>
        <v>Base Plan - An inclusive planning tool for intermediary cities</v>
      </c>
      <c r="B185" s="63" t="s">
        <v>200</v>
      </c>
      <c r="C185" s="63" t="s">
        <v>1019</v>
      </c>
      <c r="D185" s="63"/>
      <c r="E185" s="63"/>
      <c r="F185" s="63"/>
      <c r="G185" s="63"/>
      <c r="H185" s="63"/>
      <c r="I185" s="63"/>
      <c r="J185" s="67" t="s">
        <v>1020</v>
      </c>
      <c r="K185" s="67" t="s">
        <v>1021</v>
      </c>
      <c r="L185" s="63"/>
      <c r="M185" s="63"/>
      <c r="N185" s="63"/>
      <c r="O185" s="63"/>
      <c r="P185" s="63"/>
      <c r="Q185" s="63"/>
      <c r="R185" s="63"/>
      <c r="S185" s="63"/>
      <c r="T185" s="63"/>
      <c r="U185" s="63"/>
      <c r="V185" s="63"/>
      <c r="W185" s="63"/>
    </row>
    <row r="186" spans="1:23" ht="27.95" customHeight="1">
      <c r="A186" s="112" t="str">
        <f>HYPERLINK("https://www.giz.de/en/downloads/giz2019-0113es-cfcc-chile-planificacion-urbana-integrada-caja-herramientas.pdf","Cities Fit for Climate Change  - Cajade Herramientas Cambio Climático en Planicación Urbana Integrada")</f>
        <v>Cities Fit for Climate Change  - Cajade Herramientas Cambio Climático en Planicación Urbana Integrada</v>
      </c>
      <c r="B186" s="107" t="s">
        <v>931</v>
      </c>
      <c r="C186" s="107" t="s">
        <v>1022</v>
      </c>
      <c r="D186" s="107"/>
      <c r="E186" s="107"/>
      <c r="F186" s="107"/>
      <c r="G186" s="107"/>
      <c r="H186" s="107"/>
      <c r="I186" s="107" t="s">
        <v>1023</v>
      </c>
      <c r="J186" s="107"/>
      <c r="K186" s="107"/>
      <c r="L186" s="107"/>
      <c r="M186" s="107"/>
      <c r="N186" s="107"/>
      <c r="O186" s="107"/>
      <c r="P186" s="107"/>
      <c r="Q186" s="107"/>
      <c r="R186" s="107"/>
      <c r="S186" s="107"/>
      <c r="T186" s="107"/>
      <c r="U186" s="107"/>
      <c r="V186" s="107"/>
      <c r="W186" s="107"/>
    </row>
    <row r="187" spans="1:23" ht="27.95" customHeight="1">
      <c r="A187" s="67" t="str">
        <f>HYPERLINK("https://cifal-flanders.org/wp-content/uploads/2019/06/CIFAL-Flanders_SDG-Infosheet_2019-Q2.pdf","SDG Infosheet - Online resources ")</f>
        <v xml:space="preserve">SDG Infosheet - Online resources </v>
      </c>
      <c r="B187" s="63" t="s">
        <v>420</v>
      </c>
      <c r="C187" s="63" t="s">
        <v>891</v>
      </c>
      <c r="D187" s="63"/>
      <c r="E187" s="63"/>
      <c r="F187" s="63"/>
      <c r="G187" s="63"/>
      <c r="H187" s="63"/>
      <c r="I187" s="63"/>
      <c r="J187" s="63"/>
      <c r="K187" s="63"/>
      <c r="L187" s="63"/>
      <c r="M187" s="63"/>
      <c r="N187" s="63"/>
      <c r="O187" s="63"/>
      <c r="P187" s="63"/>
      <c r="Q187" s="63"/>
      <c r="R187" s="63"/>
      <c r="S187" s="63"/>
      <c r="T187" s="63"/>
      <c r="U187" s="63"/>
      <c r="V187" s="63"/>
      <c r="W187" s="63"/>
    </row>
    <row r="188" spans="1:23" ht="27.95" customHeight="1">
      <c r="A188" s="112" t="str">
        <f>HYPERLINK("https://www.voka.be/communities/voka-charter-duurzaam-ondernemen-vcdo-oost-vlaanderen/sdg-roadmap","SDG Road Map Workshop (Dutch) ")</f>
        <v xml:space="preserve">SDG Road Map Workshop (Dutch) </v>
      </c>
      <c r="B188" s="107" t="s">
        <v>893</v>
      </c>
      <c r="C188" s="107" t="s">
        <v>894</v>
      </c>
      <c r="D188" s="107"/>
      <c r="E188" s="107"/>
      <c r="F188" s="107"/>
      <c r="G188" s="107"/>
      <c r="H188" s="107"/>
      <c r="I188" s="107"/>
      <c r="J188" s="107"/>
      <c r="K188" s="107"/>
      <c r="L188" s="107"/>
      <c r="M188" s="107"/>
      <c r="N188" s="107"/>
      <c r="O188" s="107"/>
      <c r="P188" s="107"/>
      <c r="Q188" s="107"/>
      <c r="R188" s="107"/>
      <c r="S188" s="107"/>
      <c r="T188" s="107"/>
      <c r="U188" s="107"/>
      <c r="V188" s="107"/>
      <c r="W188" s="107"/>
    </row>
    <row r="189" spans="1:23" ht="27.95" customHeight="1">
      <c r="A189" s="67" t="str">
        <f>HYPERLINK("https://games4sustainability.org/gamepedia/","Games for sustentability - Gamepedia ")</f>
        <v xml:space="preserve">Games for sustentability - Gamepedia </v>
      </c>
      <c r="B189" s="63" t="s">
        <v>896</v>
      </c>
      <c r="C189" s="63" t="s">
        <v>897</v>
      </c>
      <c r="D189" s="63"/>
      <c r="E189" s="63"/>
      <c r="F189" s="63"/>
      <c r="G189" s="63"/>
      <c r="H189" s="63"/>
      <c r="I189" s="63"/>
      <c r="J189" s="63"/>
      <c r="K189" s="63"/>
      <c r="L189" s="63"/>
      <c r="M189" s="63"/>
      <c r="N189" s="63"/>
      <c r="O189" s="63"/>
      <c r="P189" s="63"/>
      <c r="Q189" s="63"/>
      <c r="R189" s="63"/>
      <c r="S189" s="63"/>
      <c r="T189" s="63"/>
      <c r="U189" s="63"/>
      <c r="V189" s="63"/>
      <c r="W189" s="63"/>
    </row>
    <row r="190" spans="1:23" ht="27.95" customHeight="1">
      <c r="A190" s="112" t="str">
        <f>HYPERLINK("http://unsdsn.org/wp-content/uploads/2015/05/150612-FINAL-SDSN-Indicator-Report1.pdf","Indicators and a monitoring framework for the sustainable development goals ")</f>
        <v xml:space="preserve">Indicators and a monitoring framework for the sustainable development goals </v>
      </c>
      <c r="B190" s="107" t="s">
        <v>154</v>
      </c>
      <c r="C190" s="107" t="s">
        <v>1024</v>
      </c>
      <c r="D190" s="107"/>
      <c r="E190" s="107"/>
      <c r="F190" s="107"/>
      <c r="G190" s="107"/>
      <c r="H190" s="107"/>
      <c r="I190" s="107"/>
      <c r="J190" s="107"/>
      <c r="K190" s="107"/>
      <c r="L190" s="107"/>
      <c r="M190" s="107"/>
      <c r="N190" s="107"/>
      <c r="O190" s="107"/>
      <c r="P190" s="107"/>
      <c r="Q190" s="107"/>
      <c r="R190" s="107"/>
      <c r="S190" s="107"/>
      <c r="T190" s="107"/>
      <c r="U190" s="107"/>
      <c r="V190" s="107"/>
      <c r="W190" s="107"/>
    </row>
    <row r="191" spans="1:23" ht="27.95" customHeight="1">
      <c r="A191" s="74" t="str">
        <f>HYPERLINK("https://unhabitat.org/books/international-guidelines-on-decentralization-and-access-to-basic-services-for-all/","International Guidelines on Decentralization and Access to Basic Services for all")</f>
        <v>International Guidelines on Decentralization and Access to Basic Services for all</v>
      </c>
      <c r="B191" s="85" t="s">
        <v>17</v>
      </c>
      <c r="C191" s="73" t="s">
        <v>1025</v>
      </c>
      <c r="D191" s="81"/>
      <c r="E191" s="81"/>
      <c r="F191" s="81"/>
      <c r="G191" s="81"/>
      <c r="H191" s="81"/>
      <c r="I191" s="73" t="s">
        <v>1026</v>
      </c>
      <c r="J191" s="84" t="s">
        <v>1027</v>
      </c>
      <c r="K191" s="81"/>
      <c r="L191" s="81"/>
      <c r="M191" s="81"/>
      <c r="N191" s="81"/>
      <c r="O191" s="81"/>
      <c r="P191" s="81"/>
      <c r="Q191" s="81"/>
      <c r="R191" s="81"/>
      <c r="S191" s="81"/>
      <c r="T191" s="81"/>
      <c r="U191" s="81"/>
      <c r="V191" s="81"/>
      <c r="W191" s="81"/>
    </row>
    <row r="192" spans="1:23" ht="27.95" customHeight="1">
      <c r="A192" s="121" t="str">
        <f>HYPERLINK("http://www.fao.org/in-action/food-for-cities-programme/toolkit/introduction/en/","City-Region Food System Toolkit (Assessment, Scan &amp; Indicator Framework)")</f>
        <v>City-Region Food System Toolkit (Assessment, Scan &amp; Indicator Framework)</v>
      </c>
      <c r="B192" s="120" t="s">
        <v>1028</v>
      </c>
      <c r="C192" s="111" t="s">
        <v>1029</v>
      </c>
      <c r="D192" s="107"/>
      <c r="E192" s="107"/>
      <c r="F192" s="107"/>
      <c r="G192" s="107"/>
      <c r="H192" s="107"/>
      <c r="I192" s="107" t="s">
        <v>1030</v>
      </c>
      <c r="J192" s="121" t="s">
        <v>1031</v>
      </c>
      <c r="K192" s="107"/>
      <c r="L192" s="107"/>
      <c r="M192" s="107"/>
      <c r="N192" s="107"/>
      <c r="O192" s="107"/>
      <c r="P192" s="107"/>
      <c r="Q192" s="107"/>
      <c r="R192" s="107"/>
      <c r="S192" s="107"/>
      <c r="T192" s="107"/>
      <c r="U192" s="107"/>
      <c r="V192" s="107"/>
      <c r="W192" s="107"/>
    </row>
    <row r="193" spans="1:23" ht="27.95" customHeight="1">
      <c r="A193" s="84" t="str">
        <f>HYPERLINK("https://www.ohchr.org/EN/Issues/WaterAndSanitation/SRWater/Pages/Handbook.aspx","Realizing the human rights to water and sanitation: A Handbook")</f>
        <v>Realizing the human rights to water and sanitation: A Handbook</v>
      </c>
      <c r="B193" s="63" t="s">
        <v>1032</v>
      </c>
      <c r="C193" s="73" t="s">
        <v>1033</v>
      </c>
      <c r="D193" s="63"/>
      <c r="E193" s="63"/>
      <c r="F193" s="63"/>
      <c r="G193" s="63"/>
      <c r="H193" s="63" t="s">
        <v>1034</v>
      </c>
      <c r="I193" s="63"/>
      <c r="J193" s="67" t="s">
        <v>1035</v>
      </c>
      <c r="K193" s="63"/>
      <c r="L193" s="63"/>
      <c r="M193" s="63"/>
      <c r="N193" s="63"/>
      <c r="O193" s="63"/>
      <c r="P193" s="63"/>
      <c r="Q193" s="63"/>
      <c r="R193" s="63"/>
      <c r="S193" s="63"/>
      <c r="T193" s="63"/>
      <c r="U193" s="63"/>
      <c r="V193" s="63"/>
      <c r="W193" s="63"/>
    </row>
    <row r="194" spans="1:23" ht="27.95" customHeight="1">
      <c r="A194" s="119" t="str">
        <f>HYPERLINK("https://www.ohchr.org/Documents/Issues/Water/Handbook/Book8_Checklists.pdf","Realizing the human rights to water and sanitation: Check Lists")</f>
        <v>Realizing the human rights to water and sanitation: Check Lists</v>
      </c>
      <c r="B194" s="107" t="s">
        <v>1032</v>
      </c>
      <c r="C194" s="115"/>
      <c r="D194" s="107"/>
      <c r="E194" s="107"/>
      <c r="F194" s="107"/>
      <c r="G194" s="107"/>
      <c r="H194" s="107"/>
      <c r="I194" s="107" t="s">
        <v>1036</v>
      </c>
      <c r="J194" s="112" t="s">
        <v>1037</v>
      </c>
      <c r="K194" s="115"/>
      <c r="L194" s="107"/>
      <c r="M194" s="107"/>
      <c r="N194" s="107"/>
      <c r="O194" s="107"/>
      <c r="P194" s="107"/>
      <c r="Q194" s="107"/>
      <c r="R194" s="107"/>
      <c r="S194" s="107"/>
      <c r="T194" s="107"/>
      <c r="U194" s="107"/>
      <c r="V194" s="107"/>
      <c r="W194" s="107"/>
    </row>
    <row r="195" spans="1:23" ht="27.95" customHeight="1">
      <c r="A195" s="67" t="str">
        <f>HYPERLINK("https://www.undp.org/content/undp/en/home/librarypage/capacity-building/starting-a-pro-poor-public--private-partnership-for-a-basic-urban-service.html","Starting a Pro-Poor Public- Private Partnership for a Basic Urban Service")</f>
        <v>Starting a Pro-Poor Public- Private Partnership for a Basic Urban Service</v>
      </c>
      <c r="B195" s="63" t="s">
        <v>22</v>
      </c>
      <c r="C195" s="63" t="s">
        <v>1038</v>
      </c>
      <c r="D195" s="63"/>
      <c r="E195" s="63" t="s">
        <v>19</v>
      </c>
      <c r="F195" s="63"/>
      <c r="G195" s="63"/>
      <c r="H195" s="63"/>
      <c r="I195" s="63"/>
      <c r="J195" s="67" t="s">
        <v>1039</v>
      </c>
      <c r="K195" s="63"/>
      <c r="L195" s="63"/>
      <c r="M195" s="63"/>
      <c r="N195" s="63"/>
      <c r="O195" s="63"/>
      <c r="P195" s="63"/>
      <c r="Q195" s="63"/>
      <c r="R195" s="63"/>
      <c r="S195" s="63"/>
      <c r="T195" s="63"/>
      <c r="U195" s="63"/>
      <c r="V195" s="63"/>
      <c r="W195" s="63"/>
    </row>
    <row r="196" spans="1:23" customFormat="1" ht="30" customHeight="1">
      <c r="A196" s="25" t="str">
        <f>HYPERLINK("http://pppue.undp.2margraf.com/en/01.htm","Toolkit for Pro-Poor Municipal PPPs")</f>
        <v>Toolkit for Pro-Poor Municipal PPPs</v>
      </c>
      <c r="B196" s="13" t="s">
        <v>22</v>
      </c>
      <c r="C196" s="13" t="s">
        <v>900</v>
      </c>
      <c r="D196" s="14"/>
      <c r="E196" s="13" t="s">
        <v>13</v>
      </c>
      <c r="F196" s="14"/>
      <c r="G196" s="14"/>
      <c r="H196" s="14"/>
      <c r="I196" s="14"/>
      <c r="J196" s="28" t="s">
        <v>901</v>
      </c>
      <c r="K196" s="28" t="s">
        <v>902</v>
      </c>
      <c r="L196" s="14"/>
      <c r="M196" s="14"/>
      <c r="N196" s="14"/>
      <c r="O196" s="14"/>
      <c r="P196" s="14"/>
      <c r="Q196" s="14"/>
      <c r="R196" s="14"/>
      <c r="S196" s="14"/>
      <c r="T196" s="14"/>
      <c r="U196" s="14"/>
      <c r="V196" s="14"/>
      <c r="W196" s="14"/>
    </row>
    <row r="197" spans="1:23" ht="27.95" customHeight="1">
      <c r="A197" s="67" t="str">
        <f>HYPERLINK("https://siteresources.worldbank.org/INTURBANPOVERTY/Resources/analyzingurbanpoverty.pdf","Analyzing Urban Poverty
A Summary of Methods and Approaches")</f>
        <v>Analyzing Urban Poverty
A Summary of Methods and Approaches</v>
      </c>
      <c r="B197" s="63" t="s">
        <v>1040</v>
      </c>
      <c r="C197" s="63" t="s">
        <v>1041</v>
      </c>
      <c r="D197" s="63"/>
      <c r="E197" s="63"/>
      <c r="F197" s="63"/>
      <c r="G197" s="63"/>
      <c r="H197" s="63"/>
      <c r="I197" s="63"/>
      <c r="J197" s="67" t="s">
        <v>1042</v>
      </c>
      <c r="K197" s="63"/>
      <c r="L197" s="63"/>
      <c r="M197" s="63"/>
      <c r="N197" s="63"/>
      <c r="O197" s="63"/>
      <c r="P197" s="63"/>
      <c r="Q197" s="63"/>
      <c r="R197" s="63"/>
      <c r="S197" s="63"/>
      <c r="T197" s="63"/>
      <c r="U197" s="63"/>
      <c r="V197" s="63"/>
      <c r="W197" s="63"/>
    </row>
    <row r="198" spans="1:23" ht="27.95" customHeight="1">
      <c r="A198" s="112" t="str">
        <f>HYPERLINK("https://issuu.com/comarchitect.org/docs/a_toolkit_for_mayors_and_urban_prac","Planning for Rapid Urbanization - A toolkit for Mayors and Urban Practioners")</f>
        <v>Planning for Rapid Urbanization - A toolkit for Mayors and Urban Practioners</v>
      </c>
      <c r="B198" s="107" t="s">
        <v>1043</v>
      </c>
      <c r="C198" s="107"/>
      <c r="D198" s="107"/>
      <c r="E198" s="107"/>
      <c r="F198" s="107"/>
      <c r="G198" s="107"/>
      <c r="H198" s="107"/>
      <c r="I198" s="107" t="s">
        <v>1044</v>
      </c>
      <c r="J198" s="112" t="s">
        <v>1045</v>
      </c>
      <c r="K198" s="107"/>
      <c r="L198" s="107"/>
      <c r="M198" s="107"/>
      <c r="N198" s="107"/>
      <c r="O198" s="107"/>
      <c r="P198" s="107"/>
      <c r="Q198" s="107"/>
      <c r="R198" s="107"/>
      <c r="S198" s="107"/>
      <c r="T198" s="107"/>
      <c r="U198" s="107"/>
      <c r="V198" s="107"/>
      <c r="W198" s="107"/>
    </row>
    <row r="199" spans="1:23" ht="27.95" customHeight="1">
      <c r="A199" s="67" t="str">
        <f>HYPERLINK("https://greensurge.eu/working-packages/wp6/D6.3_GREENSURGE-WP6-guide-FINAL.pdf","Innovative Governance for Urban Green Infrastructure: A Guide for Practitioners")</f>
        <v>Innovative Governance for Urban Green Infrastructure: A Guide for Practitioners</v>
      </c>
      <c r="B199" s="63" t="s">
        <v>1046</v>
      </c>
      <c r="C199" s="63" t="s">
        <v>1047</v>
      </c>
      <c r="D199" s="63"/>
      <c r="E199" s="63"/>
      <c r="F199" s="63"/>
      <c r="G199" s="63"/>
      <c r="H199" s="63"/>
      <c r="I199" s="63"/>
      <c r="J199" s="67" t="s">
        <v>1048</v>
      </c>
      <c r="K199" s="63"/>
      <c r="L199" s="63"/>
      <c r="M199" s="63"/>
      <c r="N199" s="63"/>
      <c r="O199" s="63"/>
      <c r="P199" s="63"/>
      <c r="Q199" s="63"/>
      <c r="R199" s="63"/>
      <c r="S199" s="63"/>
      <c r="T199" s="63"/>
      <c r="U199" s="63"/>
      <c r="V199" s="63"/>
      <c r="W199" s="63"/>
    </row>
    <row r="200" spans="1:23" ht="27.95" customHeight="1">
      <c r="A200" s="112" t="str">
        <f>HYPERLINK("http://localizingthesdgs.org/library/254/Local-Economic-Development-Training-Module.pdf","Local Economic Development Training Module")</f>
        <v>Local Economic Development Training Module</v>
      </c>
      <c r="B200" s="107" t="s">
        <v>862</v>
      </c>
      <c r="C200" s="107" t="s">
        <v>1049</v>
      </c>
      <c r="D200" s="107"/>
      <c r="E200" s="107"/>
      <c r="F200" s="107"/>
      <c r="G200" s="107"/>
      <c r="H200" s="107"/>
      <c r="I200" s="107"/>
      <c r="J200" s="112" t="s">
        <v>1050</v>
      </c>
      <c r="K200" s="107"/>
      <c r="L200" s="107"/>
      <c r="M200" s="107"/>
      <c r="N200" s="107"/>
      <c r="O200" s="107"/>
      <c r="P200" s="107"/>
      <c r="Q200" s="107"/>
      <c r="R200" s="107"/>
      <c r="S200" s="107"/>
      <c r="T200" s="107"/>
      <c r="U200" s="107"/>
      <c r="V200" s="107"/>
      <c r="W200" s="107"/>
    </row>
    <row r="201" spans="1:23" ht="27.95" customHeight="1">
      <c r="A201" s="67" t="str">
        <f>HYPERLINK("https://www.bertelsmann-stiftung.de/fileadmin/files/BSt/Publikationen/GrauePublikationen/GP_Strategic_Management_in_Local_Economic_Development.pdf","Making Local Economic Development Strategies: A Trainer’s Manual")</f>
        <v>Making Local Economic Development Strategies: A Trainer’s Manual</v>
      </c>
      <c r="B201" s="63" t="s">
        <v>1051</v>
      </c>
      <c r="C201" s="63"/>
      <c r="D201" s="63"/>
      <c r="E201" s="63"/>
      <c r="F201" s="63"/>
      <c r="G201" s="63"/>
      <c r="H201" s="63"/>
      <c r="I201" s="63"/>
      <c r="J201" s="67" t="s">
        <v>1052</v>
      </c>
      <c r="K201" s="67" t="s">
        <v>1053</v>
      </c>
      <c r="L201" s="63"/>
      <c r="M201" s="63"/>
      <c r="N201" s="63"/>
      <c r="O201" s="63"/>
      <c r="P201" s="63"/>
      <c r="Q201" s="63"/>
      <c r="R201" s="63"/>
      <c r="S201" s="63"/>
      <c r="T201" s="63"/>
      <c r="U201" s="63"/>
      <c r="V201" s="63"/>
      <c r="W201" s="63"/>
    </row>
    <row r="202" spans="1:23" ht="27.95" customHeight="1">
      <c r="A202" s="112" t="str">
        <f>HYPERLINK("https://www.citiesalliance.org/understanding-your-local-economy-resource-guide-for-cities","Understanding your Local Economy: A resource guide for cities")</f>
        <v>Understanding your Local Economy: A resource guide for cities</v>
      </c>
      <c r="B202" s="107" t="s">
        <v>45</v>
      </c>
      <c r="C202" s="107" t="s">
        <v>1054</v>
      </c>
      <c r="D202" s="107"/>
      <c r="E202" s="107"/>
      <c r="F202" s="107"/>
      <c r="G202" s="107"/>
      <c r="H202" s="107"/>
      <c r="I202" s="107"/>
      <c r="J202" s="112" t="s">
        <v>1055</v>
      </c>
      <c r="K202" s="107"/>
      <c r="L202" s="107"/>
      <c r="M202" s="107"/>
      <c r="N202" s="107"/>
      <c r="O202" s="107"/>
      <c r="P202" s="107"/>
      <c r="Q202" s="107"/>
      <c r="R202" s="107"/>
      <c r="S202" s="107"/>
      <c r="T202" s="107"/>
      <c r="U202" s="107"/>
      <c r="V202" s="107"/>
      <c r="W202" s="107"/>
    </row>
    <row r="203" spans="1:23" ht="27.95" customHeight="1">
      <c r="A203" s="67" t="str">
        <f>HYPERLINK("https://www.coursera.org/lecture/local-economic-development/local-economic-development-strategies-INzIS","Local Economic Development Strategies")</f>
        <v>Local Economic Development Strategies</v>
      </c>
      <c r="B203" s="63" t="s">
        <v>1056</v>
      </c>
      <c r="C203" s="63"/>
      <c r="D203" s="63"/>
      <c r="E203" s="63"/>
      <c r="F203" s="63"/>
      <c r="G203" s="63" t="s">
        <v>1057</v>
      </c>
      <c r="H203" s="63"/>
      <c r="I203" s="63" t="s">
        <v>1058</v>
      </c>
      <c r="J203" s="67" t="s">
        <v>1059</v>
      </c>
      <c r="K203" s="63"/>
      <c r="L203" s="63"/>
      <c r="M203" s="63"/>
      <c r="N203" s="63"/>
      <c r="O203" s="63"/>
      <c r="P203" s="63"/>
      <c r="Q203" s="63"/>
      <c r="R203" s="63"/>
      <c r="S203" s="63"/>
      <c r="T203" s="63"/>
      <c r="U203" s="63"/>
      <c r="V203" s="63"/>
      <c r="W203" s="63"/>
    </row>
    <row r="204" spans="1:23" ht="27.95" customHeight="1">
      <c r="A204" s="112" t="str">
        <f>HYPERLINK("https://assets.rockefellerfoundation.org/app/uploads/20140410162455/City-Resilience-Framework-2015.pdf","City Resilience Framework")</f>
        <v>City Resilience Framework</v>
      </c>
      <c r="B204" s="107" t="s">
        <v>1060</v>
      </c>
      <c r="C204" s="107" t="s">
        <v>1061</v>
      </c>
      <c r="D204" s="107"/>
      <c r="E204" s="107"/>
      <c r="F204" s="107"/>
      <c r="G204" s="107"/>
      <c r="H204" s="107"/>
      <c r="I204" s="107"/>
      <c r="J204" s="112" t="s">
        <v>1062</v>
      </c>
      <c r="K204" s="107"/>
      <c r="L204" s="107"/>
      <c r="M204" s="107"/>
      <c r="N204" s="107"/>
      <c r="O204" s="107"/>
      <c r="P204" s="107"/>
      <c r="Q204" s="107"/>
      <c r="R204" s="107"/>
      <c r="S204" s="107"/>
      <c r="T204" s="107"/>
      <c r="U204" s="107"/>
      <c r="V204" s="107"/>
      <c r="W204" s="107"/>
    </row>
    <row r="205" spans="1:23" ht="27.95" customHeight="1">
      <c r="A205" s="67" t="str">
        <f>HYPERLINK("http://doc.teebweb.org/wp-content/uploads/Study%20and%20Reports/Additional%20Reports/Manual%20for%20Cities/TEEB%20Manual%20for%20Cities_English.pdf","TEEB Manual for Cities: Ecosystem Services in Urban Management")</f>
        <v>TEEB Manual for Cities: Ecosystem Services in Urban Management</v>
      </c>
      <c r="B205" s="63" t="s">
        <v>1063</v>
      </c>
      <c r="C205" s="63"/>
      <c r="D205" s="63"/>
      <c r="E205" s="63"/>
      <c r="F205" s="63"/>
      <c r="G205" s="63"/>
      <c r="H205" s="63"/>
      <c r="I205" s="63"/>
      <c r="J205" s="67" t="s">
        <v>1064</v>
      </c>
      <c r="K205" s="63"/>
      <c r="L205" s="63"/>
      <c r="M205" s="63"/>
      <c r="N205" s="63"/>
      <c r="O205" s="63"/>
      <c r="P205" s="63"/>
      <c r="Q205" s="63"/>
      <c r="R205" s="63"/>
      <c r="S205" s="63"/>
      <c r="T205" s="63"/>
      <c r="U205" s="63"/>
      <c r="V205" s="63"/>
      <c r="W205" s="63"/>
    </row>
    <row r="206" spans="1:23" ht="27.95" customHeight="1">
      <c r="A206" s="112" t="str">
        <f>HYPERLINK("https://www.nparks.gov.sg/~/media/nparks-real-content/biodiversity/singapore-index/users-manual-on-the-singapore-index-on-cities-biodiversity.pdf","Singapore Index on Cities’ Biodiversity")</f>
        <v>Singapore Index on Cities’ Biodiversity</v>
      </c>
      <c r="B206" s="107" t="s">
        <v>1065</v>
      </c>
      <c r="C206" s="107"/>
      <c r="D206" s="107"/>
      <c r="E206" s="107"/>
      <c r="F206" s="107"/>
      <c r="G206" s="107"/>
      <c r="H206" s="107"/>
      <c r="I206" s="107"/>
      <c r="J206" s="112" t="s">
        <v>1066</v>
      </c>
      <c r="K206" s="107"/>
      <c r="L206" s="107"/>
      <c r="M206" s="107"/>
      <c r="N206" s="107"/>
      <c r="O206" s="107"/>
      <c r="P206" s="107"/>
      <c r="Q206" s="107"/>
      <c r="R206" s="107"/>
      <c r="S206" s="107"/>
      <c r="T206" s="107"/>
      <c r="U206" s="107"/>
      <c r="V206" s="107"/>
      <c r="W206" s="107"/>
    </row>
    <row r="207" spans="1:23" ht="27.95" customHeight="1">
      <c r="A207" s="67" t="str">
        <f>HYPERLINK("https://unhabitat.org/books/developing-local-climate-change-plans/","Developing Local Climate Change Plans")</f>
        <v>Developing Local Climate Change Plans</v>
      </c>
      <c r="B207" s="63" t="s">
        <v>17</v>
      </c>
      <c r="C207" s="63"/>
      <c r="D207" s="63"/>
      <c r="E207" s="63"/>
      <c r="F207" s="63"/>
      <c r="G207" s="63"/>
      <c r="H207" s="63"/>
      <c r="I207" s="63"/>
      <c r="J207" s="67" t="s">
        <v>1067</v>
      </c>
      <c r="K207" s="63"/>
      <c r="L207" s="63"/>
      <c r="M207" s="63"/>
      <c r="N207" s="63"/>
      <c r="O207" s="63"/>
      <c r="P207" s="63"/>
      <c r="Q207" s="63"/>
      <c r="R207" s="63"/>
      <c r="S207" s="63"/>
      <c r="T207" s="63"/>
      <c r="U207" s="63"/>
      <c r="V207" s="63"/>
      <c r="W207" s="63"/>
    </row>
    <row r="208" spans="1:23" ht="27.95" customHeight="1">
      <c r="A208" s="112" t="str">
        <f>HYPERLINK("https://waterfund.go.ke/toolkit/Downloads/1.%20Introducing%20MajiData%20(brochure).pdf","MajiData")</f>
        <v>MajiData</v>
      </c>
      <c r="B208" s="107" t="s">
        <v>928</v>
      </c>
      <c r="C208" s="107" t="s">
        <v>929</v>
      </c>
      <c r="D208" s="107"/>
      <c r="E208" s="107"/>
      <c r="F208" s="107"/>
      <c r="G208" s="107"/>
      <c r="H208" s="107" t="s">
        <v>27</v>
      </c>
      <c r="I208" s="107"/>
      <c r="J208" s="112" t="s">
        <v>930</v>
      </c>
      <c r="K208" s="107"/>
      <c r="L208" s="107"/>
      <c r="M208" s="107"/>
      <c r="N208" s="107"/>
      <c r="O208" s="107"/>
      <c r="P208" s="107"/>
      <c r="Q208" s="107"/>
      <c r="R208" s="107"/>
      <c r="S208" s="107"/>
      <c r="T208" s="107"/>
      <c r="U208" s="107"/>
      <c r="V208" s="107"/>
      <c r="W208" s="107"/>
    </row>
    <row r="209" spans="1:23" ht="27.95" customHeight="1">
      <c r="A209" s="67" t="str">
        <f>HYPERLINK("https://www.bgr.bund.de/EN/Themen/Wasser/Produkte/Downloads/groundwater_management_in_coastal_zones.pdf?__blob=publicationFile&amp;v=3","Handbook published on groundwater management in coastal zones")</f>
        <v>Handbook published on groundwater management in coastal zones</v>
      </c>
      <c r="B209" s="63" t="s">
        <v>1068</v>
      </c>
      <c r="C209" s="63" t="s">
        <v>1069</v>
      </c>
      <c r="D209" s="63"/>
      <c r="E209" s="63" t="s">
        <v>1070</v>
      </c>
      <c r="F209" s="63"/>
      <c r="G209" s="63" t="s">
        <v>387</v>
      </c>
      <c r="H209" s="63" t="s">
        <v>27</v>
      </c>
      <c r="I209" s="63" t="s">
        <v>1071</v>
      </c>
      <c r="J209" s="67" t="s">
        <v>1072</v>
      </c>
      <c r="K209" s="63"/>
      <c r="L209" s="63"/>
      <c r="M209" s="63"/>
      <c r="N209" s="63"/>
      <c r="O209" s="63"/>
      <c r="P209" s="63"/>
      <c r="Q209" s="63"/>
      <c r="R209" s="63"/>
      <c r="S209" s="63"/>
      <c r="T209" s="63"/>
      <c r="U209" s="63"/>
      <c r="V209" s="63"/>
      <c r="W209" s="63"/>
    </row>
    <row r="210" spans="1:23" ht="27.95" customHeight="1">
      <c r="A210" s="112" t="str">
        <f>HYPERLINK("https://wacclim.org/","WaCCLiM")</f>
        <v>WaCCLiM</v>
      </c>
      <c r="B210" s="107" t="s">
        <v>1073</v>
      </c>
      <c r="C210" s="107" t="s">
        <v>1074</v>
      </c>
      <c r="D210" s="107"/>
      <c r="E210" s="107"/>
      <c r="F210" s="107"/>
      <c r="G210" s="107" t="s">
        <v>1075</v>
      </c>
      <c r="H210" s="107" t="s">
        <v>27</v>
      </c>
      <c r="I210" s="107" t="s">
        <v>1076</v>
      </c>
      <c r="J210" s="112" t="s">
        <v>1077</v>
      </c>
      <c r="K210" s="107"/>
      <c r="L210" s="107"/>
      <c r="M210" s="107"/>
      <c r="N210" s="107"/>
      <c r="O210" s="107"/>
      <c r="P210" s="107"/>
      <c r="Q210" s="107"/>
      <c r="R210" s="107"/>
      <c r="S210" s="107"/>
      <c r="T210" s="107"/>
      <c r="U210" s="107"/>
      <c r="V210" s="107"/>
      <c r="W210" s="107"/>
    </row>
    <row r="211" spans="1:23" ht="27.95" customHeight="1">
      <c r="A211" s="67" t="str">
        <f>HYPERLINK("https://www.giz.de/fachexpertise/html/60152.html"," Das Wasserressourcensicherheitstool")</f>
        <v xml:space="preserve"> Das Wasserressourcensicherheitstool</v>
      </c>
      <c r="B211" s="63" t="s">
        <v>49</v>
      </c>
      <c r="C211" s="63" t="s">
        <v>1169</v>
      </c>
      <c r="D211" s="63"/>
      <c r="E211" s="63"/>
      <c r="F211" s="63"/>
      <c r="G211" s="63"/>
      <c r="H211" s="63" t="s">
        <v>27</v>
      </c>
      <c r="I211" s="63"/>
      <c r="J211" s="63"/>
      <c r="K211" s="63"/>
      <c r="L211" s="63"/>
      <c r="M211" s="63"/>
      <c r="N211" s="63"/>
      <c r="O211" s="63"/>
      <c r="P211" s="63"/>
      <c r="Q211" s="63"/>
      <c r="R211" s="63"/>
      <c r="S211" s="63"/>
      <c r="T211" s="63"/>
      <c r="U211" s="63"/>
      <c r="V211" s="63"/>
      <c r="W211" s="63"/>
    </row>
    <row r="212" spans="1:23" ht="27.95" customHeight="1">
      <c r="A212" s="107" t="s">
        <v>1078</v>
      </c>
      <c r="B212" s="107"/>
      <c r="C212" s="107"/>
      <c r="D212" s="107"/>
      <c r="E212" s="107"/>
      <c r="F212" s="107"/>
      <c r="G212" s="107"/>
      <c r="H212" s="107"/>
      <c r="I212" s="107"/>
      <c r="J212" s="112" t="s">
        <v>1079</v>
      </c>
      <c r="K212" s="107"/>
      <c r="L212" s="107"/>
      <c r="M212" s="107"/>
      <c r="N212" s="107"/>
      <c r="O212" s="107"/>
      <c r="P212" s="107"/>
      <c r="Q212" s="107"/>
      <c r="R212" s="107"/>
      <c r="S212" s="107"/>
      <c r="T212" s="107"/>
      <c r="U212" s="107"/>
      <c r="V212" s="107"/>
      <c r="W212" s="107"/>
    </row>
    <row r="213" spans="1:23" ht="27.95" customHeight="1">
      <c r="A213" s="63" t="s">
        <v>1080</v>
      </c>
      <c r="B213" s="63" t="s">
        <v>1227</v>
      </c>
      <c r="C213" s="63" t="s">
        <v>1082</v>
      </c>
      <c r="D213" s="63"/>
      <c r="E213" s="63"/>
      <c r="F213" s="63"/>
      <c r="G213" s="63"/>
      <c r="H213" s="63"/>
      <c r="I213" s="63" t="s">
        <v>1083</v>
      </c>
      <c r="J213" s="63"/>
      <c r="K213" s="63"/>
      <c r="L213" s="63"/>
      <c r="M213" s="63"/>
      <c r="N213" s="63"/>
      <c r="O213" s="63"/>
      <c r="P213" s="63"/>
      <c r="Q213" s="63"/>
      <c r="R213" s="63"/>
      <c r="S213" s="63"/>
      <c r="T213" s="63"/>
      <c r="U213" s="63"/>
      <c r="V213" s="63"/>
      <c r="W213" s="63"/>
    </row>
    <row r="214" spans="1:23" ht="27.95" customHeight="1">
      <c r="A214" s="112" t="str">
        <f>HYPERLINK("https://openknowledge.worldbank.org/handle/10986/32120?deliveryName=DM43301&amp;utm_source=Sustainable+Communities+Newsletter&amp;utm_campaign=6ade312138-EMAIL_CAMPAIGN_2019_10_04_03_05&amp;utm_medium=email&amp;utm_term=0_0e322de7bf-6ade312138-227598157","Better Cities, Better Worlds")</f>
        <v>Better Cities, Better Worlds</v>
      </c>
      <c r="B214" s="107" t="s">
        <v>1084</v>
      </c>
      <c r="C214" s="107" t="s">
        <v>1085</v>
      </c>
      <c r="D214" s="107"/>
      <c r="E214" s="107"/>
      <c r="F214" s="107"/>
      <c r="G214" s="107" t="s">
        <v>1086</v>
      </c>
      <c r="H214" s="107"/>
      <c r="I214" s="107" t="s">
        <v>1087</v>
      </c>
      <c r="J214" s="112" t="s">
        <v>1088</v>
      </c>
      <c r="K214" s="107"/>
      <c r="L214" s="107"/>
      <c r="M214" s="107"/>
      <c r="N214" s="107"/>
      <c r="O214" s="107"/>
      <c r="P214" s="107"/>
      <c r="Q214" s="107"/>
      <c r="R214" s="107"/>
      <c r="S214" s="107"/>
      <c r="T214" s="107"/>
      <c r="U214" s="107"/>
      <c r="V214" s="107"/>
      <c r="W214" s="107"/>
    </row>
    <row r="215" spans="1:23" ht="27.9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row>
    <row r="216" spans="1:23" ht="27.95" customHeight="1">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row>
    <row r="217" spans="1:23" ht="27.9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row>
    <row r="218" spans="1:23" ht="27.95" customHeight="1">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row>
    <row r="219" spans="1:23" ht="27.9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row>
    <row r="220" spans="1:23" ht="27.95" customHeight="1">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row>
    <row r="221" spans="1:23" ht="27.9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row>
    <row r="222" spans="1:23" ht="27.95" customHeight="1">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row>
    <row r="223" spans="1:23" ht="27.9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row>
    <row r="224" spans="1:23" ht="27.95" customHeight="1">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row>
    <row r="225" spans="1:23" ht="27.9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row>
    <row r="226" spans="1:23" ht="27.95" customHeight="1">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row>
    <row r="227" spans="1:23" ht="27.9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row>
    <row r="228" spans="1:23" ht="27.95" customHeight="1">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row>
    <row r="229" spans="1:23" ht="27.9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row>
    <row r="230" spans="1:23" ht="27.95" customHeight="1">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row>
    <row r="231" spans="1:23" ht="27.9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row>
    <row r="232" spans="1:23" ht="27.95" customHeight="1">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row>
    <row r="233" spans="1:23" ht="27.9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row>
    <row r="234" spans="1:23" ht="27.95" customHeight="1">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row>
    <row r="235" spans="1:23" ht="27.9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row>
    <row r="236" spans="1:23" ht="27.95" customHeight="1">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row>
    <row r="237" spans="1:23" ht="27.9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row>
    <row r="238" spans="1:23" ht="27.95" customHeight="1">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row>
    <row r="239" spans="1:23" ht="27.9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row>
    <row r="240" spans="1:23" ht="27.95" customHeight="1">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row>
    <row r="241" spans="1:23" ht="27.9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row>
    <row r="242" spans="1:23" ht="27.95" customHeight="1">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row>
    <row r="243" spans="1:23" ht="27.9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row>
    <row r="244" spans="1:23" ht="27.95" customHeight="1">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row>
    <row r="245" spans="1:23" ht="27.9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row>
    <row r="246" spans="1:23" ht="27.95" customHeight="1">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row>
    <row r="247" spans="1:23" ht="27.9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row>
    <row r="248" spans="1:23" ht="27.95" customHeight="1">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row>
    <row r="249" spans="1:23" ht="27.9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row>
    <row r="250" spans="1:23" ht="27.95" customHeight="1">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row>
    <row r="251" spans="1:23" ht="27.9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row>
    <row r="252" spans="1:23" ht="27.95" customHeight="1">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row>
    <row r="253" spans="1:23" ht="27.9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row>
    <row r="254" spans="1:23" ht="27.95" customHeight="1">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row>
    <row r="255" spans="1:23" ht="27.9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row>
    <row r="256" spans="1:23" ht="27.95" customHeight="1">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row>
    <row r="257" spans="1:23" ht="27.9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row>
    <row r="258" spans="1:23" ht="27.95" customHeight="1">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row>
    <row r="259" spans="1:23" ht="27.9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row>
    <row r="260" spans="1:23" ht="27.95" customHeight="1">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row>
    <row r="261" spans="1:23" ht="27.9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row>
    <row r="262" spans="1:23" ht="27.95" customHeight="1">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row>
    <row r="263" spans="1:23" ht="27.9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row>
    <row r="264" spans="1:23" ht="27.95" customHeight="1">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row>
    <row r="265" spans="1:23" ht="27.95"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row>
    <row r="266" spans="1:23" ht="27.95" customHeight="1">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row>
    <row r="267" spans="1:23" ht="27.95"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row>
    <row r="268" spans="1:23" ht="27.95" customHeight="1">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row>
    <row r="269" spans="1:23" ht="27.95"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row>
    <row r="270" spans="1:23" ht="27.95" customHeight="1">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row>
    <row r="271" spans="1:23" ht="27.95"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row>
    <row r="272" spans="1:23" ht="27.95" customHeight="1">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row>
    <row r="273" spans="1:23" ht="27.95"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row>
    <row r="274" spans="1:23" ht="27.95" customHeight="1">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row>
    <row r="275" spans="1:23" ht="27.95"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row>
    <row r="276" spans="1:23" ht="27.95" customHeight="1">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row>
    <row r="277" spans="1:23" ht="27.95"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row>
    <row r="278" spans="1:23" ht="27.95" customHeight="1">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row>
    <row r="279" spans="1:23" ht="27.95"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row>
    <row r="280" spans="1:23" ht="27.95" customHeight="1">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row>
    <row r="281" spans="1:23" ht="27.95"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row>
    <row r="282" spans="1:23" ht="27.95" customHeight="1">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row>
    <row r="283" spans="1:23" ht="27.95"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row>
    <row r="284" spans="1:23" ht="27.95" customHeight="1">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row>
    <row r="285" spans="1:23" ht="27.95"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row>
    <row r="286" spans="1:23" ht="27.95" customHeight="1">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row>
    <row r="287" spans="1:23" ht="27.95"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row>
    <row r="288" spans="1:23" ht="27.95" customHeight="1">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row>
    <row r="289" spans="1:23" ht="27.95"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row>
    <row r="290" spans="1:23" ht="27.95" customHeight="1">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row>
    <row r="291" spans="1:23" ht="27.95"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row>
    <row r="292" spans="1:23" ht="27.95" customHeight="1">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row>
    <row r="293" spans="1:23" ht="27.95"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row>
    <row r="294" spans="1:23" ht="27.95" customHeight="1">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row>
    <row r="295" spans="1:23" ht="27.95"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row>
    <row r="296" spans="1:23" ht="27.95" customHeight="1">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row>
    <row r="297" spans="1:23" ht="27.95"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row>
    <row r="298" spans="1:23" ht="27.95" customHeight="1">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row>
    <row r="299" spans="1:23" ht="27.95"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row>
    <row r="300" spans="1:23" ht="27.95" customHeight="1">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row>
    <row r="301" spans="1:23" ht="27.95"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row>
    <row r="302" spans="1:23" ht="27.95" customHeight="1">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row>
    <row r="303" spans="1:23" ht="27.95"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row>
    <row r="304" spans="1:23" ht="27.95" customHeight="1">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row>
    <row r="305" spans="1:23" ht="27.95"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row>
    <row r="306" spans="1:23" ht="27.95" customHeight="1">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row>
    <row r="307" spans="1:23" ht="27.95"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row>
    <row r="308" spans="1:23" ht="27.95" customHeight="1">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row>
    <row r="309" spans="1:23" ht="27.95"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row>
    <row r="310" spans="1:23" ht="27.95" customHeight="1">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row>
    <row r="311" spans="1:23" ht="27.95"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row>
    <row r="312" spans="1:23" ht="27.95" customHeight="1">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row>
    <row r="313" spans="1:23" ht="27.95"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row>
    <row r="314" spans="1:23" ht="27.95" customHeight="1">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row>
    <row r="315" spans="1:23" ht="27.95"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row>
    <row r="316" spans="1:23" ht="27.95" customHeight="1">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row>
    <row r="317" spans="1:23" ht="27.95"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row>
    <row r="318" spans="1:23" ht="27.95" customHeight="1">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row>
    <row r="319" spans="1:23" ht="27.95"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row>
    <row r="320" spans="1:23" ht="27.95" customHeight="1">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row>
    <row r="321" spans="1:23" ht="27.95"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row>
    <row r="322" spans="1:23" ht="27.95" customHeight="1">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row>
    <row r="323" spans="1:23" ht="27.95"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row>
    <row r="324" spans="1:23" ht="27.95" customHeight="1">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row>
    <row r="325" spans="1:23" ht="27.95"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row>
    <row r="326" spans="1:23" ht="27.95" customHeight="1">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row>
    <row r="327" spans="1:23" ht="27.95"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row>
    <row r="328" spans="1:23" ht="27.95" customHeight="1">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row>
    <row r="329" spans="1:23" ht="27.95"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row>
    <row r="330" spans="1:23" ht="27.95" customHeight="1">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row>
    <row r="331" spans="1:23" ht="27.95"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row>
    <row r="332" spans="1:23" ht="27.95" customHeight="1">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row>
    <row r="333" spans="1:23" ht="27.95"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row>
    <row r="334" spans="1:23" ht="27.95" customHeight="1">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row>
    <row r="335" spans="1:23" ht="27.95"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row>
    <row r="336" spans="1:23" ht="27.95" customHeight="1">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row>
    <row r="337" spans="1:23" ht="27.95"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row>
    <row r="338" spans="1:23" ht="27.95" customHeight="1">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row>
    <row r="339" spans="1:23" ht="27.95"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row>
    <row r="340" spans="1:23" ht="27.95" customHeight="1">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row>
    <row r="341" spans="1:23" ht="27.95"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row>
    <row r="342" spans="1:23" ht="27.95" customHeight="1">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row>
    <row r="343" spans="1:23" ht="27.9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row>
    <row r="344" spans="1:23" ht="27.95" customHeight="1">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row>
    <row r="345" spans="1:23" ht="27.95"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row>
    <row r="346" spans="1:23" ht="27.95" customHeight="1">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row>
    <row r="347" spans="1:23" ht="27.95"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row>
    <row r="348" spans="1:23" ht="27.95" customHeight="1">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row>
    <row r="349" spans="1:23" ht="27.95"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row>
    <row r="350" spans="1:23" ht="27.95" customHeight="1">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row>
    <row r="351" spans="1:23" ht="27.95"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row>
    <row r="352" spans="1:23" ht="27.95" customHeight="1">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row>
    <row r="353" spans="1:23" ht="27.95"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row>
    <row r="354" spans="1:23" ht="27.95" customHeight="1">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row>
    <row r="355" spans="1:23" ht="27.95"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row>
    <row r="356" spans="1:23" ht="27.95" customHeight="1">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row>
    <row r="357" spans="1:23" ht="27.95"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row>
    <row r="358" spans="1:23" ht="27.95" customHeight="1">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row>
    <row r="359" spans="1:23" ht="27.95"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row>
    <row r="360" spans="1:23" ht="27.95" customHeight="1">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row>
    <row r="361" spans="1:23" ht="27.95"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row>
    <row r="362" spans="1:23" ht="27.95" customHeight="1">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row>
    <row r="363" spans="1:23" ht="27.95"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row>
    <row r="364" spans="1:23" ht="27.95" customHeight="1">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row>
    <row r="365" spans="1:23" ht="27.95"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row>
    <row r="366" spans="1:23" ht="27.95" customHeight="1">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row>
    <row r="367" spans="1:23" ht="27.95"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row>
    <row r="368" spans="1:23" ht="27.95" customHeight="1">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row>
    <row r="369" spans="1:23" ht="27.95"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row>
    <row r="370" spans="1:23" ht="27.95" customHeight="1">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row>
    <row r="371" spans="1:23" ht="27.95"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row>
    <row r="372" spans="1:23" ht="27.95" customHeight="1">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row>
    <row r="373" spans="1:23" ht="27.95"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row>
    <row r="374" spans="1:23" ht="27.95" customHeight="1">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row>
    <row r="375" spans="1:23" ht="27.95"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row>
    <row r="376" spans="1:23" ht="27.95" customHeight="1">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row>
    <row r="377" spans="1:23" ht="27.95"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row>
    <row r="378" spans="1:23" ht="27.95" customHeight="1">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row>
    <row r="379" spans="1:23" ht="27.95"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row>
    <row r="380" spans="1:23" ht="27.95" customHeight="1">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row>
    <row r="381" spans="1:23" ht="27.95"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row>
    <row r="382" spans="1:23" ht="27.95" customHeight="1">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row>
    <row r="383" spans="1:23" ht="27.95"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row>
    <row r="384" spans="1:23" ht="27.95" customHeight="1">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row>
    <row r="385" spans="1:23" ht="27.95"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row>
    <row r="386" spans="1:23" ht="27.95" customHeight="1">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row>
    <row r="387" spans="1:23" ht="27.95"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row>
    <row r="388" spans="1:23" ht="27.95" customHeight="1">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row>
    <row r="389" spans="1:23" ht="27.95"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row>
    <row r="390" spans="1:23" ht="27.95" customHeight="1">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row>
    <row r="391" spans="1:23" ht="27.95"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row>
    <row r="392" spans="1:23" ht="27.95" customHeight="1">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row>
    <row r="393" spans="1:23" ht="27.95"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row>
    <row r="394" spans="1:23" ht="27.95" customHeight="1">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row>
    <row r="395" spans="1:23" ht="27.95"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row>
    <row r="396" spans="1:23" ht="27.95" customHeight="1">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row>
    <row r="397" spans="1:23" ht="27.95"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row>
    <row r="398" spans="1:23" ht="27.95" customHeight="1">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row>
    <row r="399" spans="1:23" ht="27.95"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row>
    <row r="400" spans="1:23" ht="27.95" customHeight="1">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row>
    <row r="401" spans="1:23" ht="27.95"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row>
    <row r="402" spans="1:23" ht="27.95" customHeight="1">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row>
    <row r="403" spans="1:23" ht="27.95"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row>
    <row r="404" spans="1:23" ht="27.95" customHeight="1">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row>
    <row r="405" spans="1:23" ht="27.95"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row>
    <row r="406" spans="1:23" ht="27.95" customHeight="1">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row>
    <row r="407" spans="1:23" ht="27.95"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row>
    <row r="408" spans="1:23" ht="27.95" customHeight="1">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row>
    <row r="409" spans="1:23" ht="27.95"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row>
    <row r="410" spans="1:23" ht="27.95" customHeight="1">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row>
    <row r="411" spans="1:23" ht="27.95"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row>
    <row r="412" spans="1:23" ht="27.95" customHeight="1">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row>
    <row r="413" spans="1:23" ht="27.95"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row>
    <row r="414" spans="1:23" ht="27.95" customHeight="1">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row>
    <row r="415" spans="1:23" ht="27.95"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row>
    <row r="416" spans="1:23" ht="27.95" customHeight="1">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row>
    <row r="417" spans="1:23" ht="27.95"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row>
    <row r="418" spans="1:23" ht="27.95" customHeight="1">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row>
    <row r="419" spans="1:23" ht="27.95"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row>
    <row r="420" spans="1:23" ht="27.95" customHeight="1">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row>
    <row r="421" spans="1:23" ht="27.95"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row>
    <row r="422" spans="1:23" ht="27.95" customHeight="1">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row>
    <row r="423" spans="1:23" ht="27.95"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row>
    <row r="424" spans="1:23" ht="27.95" customHeight="1">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row>
    <row r="425" spans="1:23" ht="27.95"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row>
    <row r="426" spans="1:23" ht="27.95" customHeight="1">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row>
    <row r="427" spans="1:23" ht="27.95"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row>
    <row r="428" spans="1:23" ht="27.95" customHeight="1">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row>
    <row r="429" spans="1:23" ht="27.95"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row>
    <row r="430" spans="1:23" ht="27.95" customHeight="1">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row>
    <row r="431" spans="1:23" ht="27.95"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row>
    <row r="432" spans="1:23" ht="27.95" customHeight="1">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row>
    <row r="433" spans="1:23" ht="27.95"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row>
    <row r="434" spans="1:23" ht="27.95" customHeight="1">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row>
    <row r="435" spans="1:23" ht="27.95"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row>
    <row r="436" spans="1:23" ht="27.95" customHeight="1">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row>
    <row r="437" spans="1:23" ht="27.95"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row>
    <row r="438" spans="1:23" ht="27.95" customHeight="1">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row>
    <row r="439" spans="1:23" ht="27.95"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row>
    <row r="440" spans="1:23" ht="27.95" customHeight="1">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row>
    <row r="441" spans="1:23" ht="27.95"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row>
    <row r="442" spans="1:23" ht="27.95" customHeight="1">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row>
    <row r="443" spans="1:23" ht="27.95"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row>
    <row r="444" spans="1:23" ht="27.95" customHeight="1">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row>
    <row r="445" spans="1:23" ht="27.95"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row>
    <row r="446" spans="1:23" ht="27.95" customHeight="1">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row>
    <row r="447" spans="1:23" ht="27.95"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row>
    <row r="448" spans="1:23" ht="27.95" customHeight="1">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row>
    <row r="449" spans="1:23" ht="27.95"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row>
    <row r="450" spans="1:23" ht="27.95" customHeight="1">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row>
    <row r="451" spans="1:23" ht="27.95"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row>
    <row r="452" spans="1:23" ht="27.95" customHeight="1">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row>
    <row r="453" spans="1:23" ht="27.95"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row>
    <row r="454" spans="1:23" ht="27.95" customHeight="1">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row>
    <row r="455" spans="1:23" ht="27.95"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row>
    <row r="456" spans="1:23" ht="27.95" customHeight="1">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row>
    <row r="457" spans="1:23" ht="27.95"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row>
    <row r="458" spans="1:23" ht="27.95" customHeight="1">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row>
    <row r="459" spans="1:23" ht="27.95"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row>
    <row r="460" spans="1:23" ht="27.95" customHeight="1">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row>
    <row r="461" spans="1:23" ht="27.95"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row>
    <row r="462" spans="1:23" ht="27.95" customHeight="1">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row>
    <row r="463" spans="1:23" ht="27.95"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row>
    <row r="464" spans="1:23" ht="27.95" customHeight="1">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row>
    <row r="465" spans="1:23" ht="27.95"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row>
    <row r="466" spans="1:23" ht="27.95" customHeight="1">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row>
    <row r="467" spans="1:23" ht="27.95"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row>
    <row r="468" spans="1:23" ht="27.95" customHeight="1">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row>
    <row r="469" spans="1:23" ht="27.95"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row>
    <row r="470" spans="1:23" ht="27.95" customHeight="1">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row>
    <row r="471" spans="1:23" ht="27.95"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row>
    <row r="472" spans="1:23" ht="27.95" customHeight="1">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row>
    <row r="473" spans="1:23" ht="27.95"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row>
    <row r="474" spans="1:23" ht="27.95" customHeight="1">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row>
    <row r="475" spans="1:23" ht="27.95"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row>
    <row r="476" spans="1:23" ht="27.95" customHeight="1">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row>
    <row r="477" spans="1:23" ht="27.95"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row>
    <row r="478" spans="1:23" ht="27.95" customHeight="1">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row>
    <row r="479" spans="1:23" ht="27.95"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row>
    <row r="480" spans="1:23" ht="27.95" customHeight="1">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row>
    <row r="481" spans="1:23" ht="27.95"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row>
    <row r="482" spans="1:23" ht="27.95" customHeight="1">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row>
    <row r="483" spans="1:23" ht="27.95"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row>
    <row r="484" spans="1:23" ht="27.95" customHeight="1">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row>
    <row r="485" spans="1:23" ht="27.95"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row>
    <row r="486" spans="1:23" ht="27.95" customHeight="1">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row>
    <row r="487" spans="1:23" ht="27.95"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row>
    <row r="488" spans="1:23" ht="27.95" customHeight="1">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row>
    <row r="489" spans="1:23" ht="27.95"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row>
    <row r="490" spans="1:23" ht="27.95" customHeight="1">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row>
    <row r="491" spans="1:23" ht="27.95"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row>
    <row r="492" spans="1:23" ht="27.95" customHeight="1">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row>
    <row r="493" spans="1:23" ht="27.95"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row>
    <row r="494" spans="1:23" ht="27.95" customHeight="1">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row>
    <row r="495" spans="1:23" ht="27.95"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row>
    <row r="496" spans="1:23" ht="27.95" customHeight="1">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row>
    <row r="497" spans="1:23" ht="27.95"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row>
    <row r="498" spans="1:23" ht="27.95" customHeight="1">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row>
    <row r="499" spans="1:23" ht="27.95"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row>
    <row r="500" spans="1:23" ht="27.95" customHeight="1">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row>
    <row r="501" spans="1:23" ht="27.95"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row>
    <row r="502" spans="1:23" ht="27.95" customHeight="1">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row>
    <row r="503" spans="1:23" ht="27.95"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row>
    <row r="504" spans="1:23" ht="27.95" customHeight="1">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row>
    <row r="505" spans="1:23" ht="27.95"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row>
    <row r="506" spans="1:23" ht="27.95" customHeight="1">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row>
    <row r="507" spans="1:23" ht="27.95"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row>
    <row r="508" spans="1:23" ht="27.95" customHeight="1">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row>
    <row r="509" spans="1:23" ht="27.95"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row>
    <row r="510" spans="1:23" ht="27.95" customHeight="1">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row>
    <row r="511" spans="1:23" ht="27.95"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row>
    <row r="512" spans="1:23" ht="27.95" customHeight="1">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row>
    <row r="513" spans="1:23" ht="27.95"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row>
    <row r="514" spans="1:23" ht="27.95" customHeight="1">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row>
    <row r="515" spans="1:23" ht="27.95"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row>
    <row r="516" spans="1:23" ht="27.95" customHeight="1">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row>
    <row r="517" spans="1:23" ht="27.95"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row>
    <row r="518" spans="1:23" ht="27.95" customHeight="1">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row>
    <row r="519" spans="1:23" ht="27.95"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row>
    <row r="520" spans="1:23" ht="27.95" customHeight="1">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row>
    <row r="521" spans="1:23" ht="27.95"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row>
    <row r="522" spans="1:23" ht="27.95" customHeight="1">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row>
    <row r="523" spans="1:23" ht="27.95"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row>
    <row r="524" spans="1:23" ht="27.95" customHeight="1">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row>
    <row r="525" spans="1:23" ht="27.95"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row>
    <row r="526" spans="1:23" ht="27.95" customHeight="1">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row>
    <row r="527" spans="1:23" ht="27.95"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row>
    <row r="528" spans="1:23" ht="27.95" customHeight="1">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row>
    <row r="529" spans="1:23" ht="27.95"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row>
    <row r="530" spans="1:23" ht="27.95" customHeight="1">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row>
    <row r="531" spans="1:23" ht="27.95"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row>
    <row r="532" spans="1:23" ht="27.95" customHeight="1">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row>
    <row r="533" spans="1:23" ht="27.95"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row>
    <row r="534" spans="1:23" ht="27.95" customHeight="1">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row>
    <row r="535" spans="1:23" ht="27.95"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row>
    <row r="536" spans="1:23" ht="27.95" customHeight="1">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row>
    <row r="537" spans="1:23" ht="27.95"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row>
    <row r="538" spans="1:23" ht="27.95" customHeight="1">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row>
    <row r="539" spans="1:23" ht="27.95"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row>
    <row r="540" spans="1:23" ht="27.95" customHeight="1">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row>
    <row r="541" spans="1:23" ht="27.95"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row>
    <row r="542" spans="1:23" ht="27.95" customHeight="1">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row>
    <row r="543" spans="1:23" ht="27.95"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row>
    <row r="544" spans="1:23" ht="27.95" customHeight="1">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row>
    <row r="545" spans="1:23" ht="27.95"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row>
    <row r="546" spans="1:23" ht="27.95" customHeight="1">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row>
    <row r="547" spans="1:23" ht="27.95"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row>
    <row r="548" spans="1:23" ht="27.95" customHeight="1">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row>
    <row r="549" spans="1:23" ht="27.95"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row>
    <row r="550" spans="1:23" ht="27.95" customHeight="1">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row>
    <row r="551" spans="1:23" ht="27.95"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row>
    <row r="552" spans="1:23" ht="27.95" customHeight="1">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row>
    <row r="553" spans="1:23" ht="27.95"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row>
    <row r="554" spans="1:23" ht="27.95" customHeight="1">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row>
    <row r="555" spans="1:23" ht="27.95"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row>
    <row r="556" spans="1:23" ht="27.95" customHeight="1">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row>
    <row r="557" spans="1:23" ht="27.95"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row>
    <row r="558" spans="1:23" ht="27.95" customHeight="1">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row>
    <row r="559" spans="1:23" ht="27.95"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row>
    <row r="560" spans="1:23" ht="27.95" customHeight="1">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row>
    <row r="561" spans="1:23" ht="27.95"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row>
    <row r="562" spans="1:23" ht="27.95" customHeight="1">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row>
    <row r="563" spans="1:23" ht="27.95"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row>
    <row r="564" spans="1:23" ht="27.95" customHeight="1">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row>
    <row r="565" spans="1:23" ht="27.95"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row>
    <row r="566" spans="1:23" ht="27.95" customHeight="1">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row>
    <row r="567" spans="1:23" ht="27.95"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row>
    <row r="568" spans="1:23" ht="27.95" customHeight="1">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row>
    <row r="569" spans="1:23" ht="27.95"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row>
    <row r="570" spans="1:23" ht="27.95" customHeight="1">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row>
    <row r="571" spans="1:23" ht="27.95"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row>
    <row r="572" spans="1:23" ht="27.95" customHeight="1">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row>
    <row r="573" spans="1:23" ht="27.95"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row>
    <row r="574" spans="1:23" ht="27.95" customHeight="1">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row>
    <row r="575" spans="1:23" ht="27.95"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row>
    <row r="576" spans="1:23" ht="27.95" customHeight="1">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row>
    <row r="577" spans="1:23" ht="27.95"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row>
    <row r="578" spans="1:23" ht="27.95" customHeight="1">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row>
    <row r="579" spans="1:23" ht="27.95"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row>
    <row r="580" spans="1:23" ht="27.95" customHeight="1">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row>
    <row r="581" spans="1:23" ht="27.95"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row>
    <row r="582" spans="1:23" ht="27.95" customHeight="1">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row>
    <row r="583" spans="1:23" ht="27.95"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row>
    <row r="584" spans="1:23" ht="27.95" customHeight="1">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row>
    <row r="585" spans="1:23" ht="27.95"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row>
    <row r="586" spans="1:23" ht="27.95" customHeight="1">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row>
    <row r="587" spans="1:23" ht="27.95"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row>
    <row r="588" spans="1:23" ht="27.95" customHeight="1">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row>
    <row r="589" spans="1:23" ht="27.95"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row>
    <row r="590" spans="1:23" ht="27.95" customHeight="1">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row>
    <row r="591" spans="1:23" ht="27.95"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row>
    <row r="592" spans="1:23" ht="27.95" customHeight="1">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row>
    <row r="593" spans="1:23" ht="27.95"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row>
    <row r="594" spans="1:23" ht="27.95" customHeight="1">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row>
    <row r="595" spans="1:23" ht="27.95"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row>
    <row r="596" spans="1:23" ht="27.95" customHeight="1">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row>
    <row r="597" spans="1:23" ht="27.95"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row>
    <row r="598" spans="1:23" ht="27.95" customHeight="1">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row>
    <row r="599" spans="1:23" ht="27.95"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row>
    <row r="600" spans="1:23" ht="27.95" customHeight="1">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row>
    <row r="601" spans="1:23" ht="27.95"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row>
    <row r="602" spans="1:23" ht="27.95" customHeight="1">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row>
    <row r="603" spans="1:23" ht="27.95"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row>
    <row r="604" spans="1:23" ht="27.95" customHeight="1">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row>
    <row r="605" spans="1:23" ht="27.95"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row>
    <row r="606" spans="1:23" ht="27.95" customHeight="1">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row>
    <row r="607" spans="1:23" ht="27.95"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row>
    <row r="608" spans="1:23" ht="27.95" customHeight="1">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row>
    <row r="609" spans="1:23" ht="27.95"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row>
    <row r="610" spans="1:23" ht="27.95" customHeight="1">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row>
    <row r="611" spans="1:23" ht="27.95"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row>
    <row r="612" spans="1:23" ht="27.95" customHeight="1">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row>
    <row r="613" spans="1:23" ht="27.95"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row>
    <row r="614" spans="1:23" ht="27.95" customHeight="1">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row>
    <row r="615" spans="1:23" ht="27.95"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row>
    <row r="616" spans="1:23" ht="27.95" customHeight="1">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row>
    <row r="617" spans="1:23" ht="27.95"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row>
    <row r="618" spans="1:23" ht="27.95" customHeight="1">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row>
    <row r="619" spans="1:23" ht="27.95"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row>
    <row r="620" spans="1:23" ht="27.95" customHeight="1">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row>
    <row r="621" spans="1:23" ht="27.95"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row>
    <row r="622" spans="1:23" ht="27.95" customHeight="1">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row>
    <row r="623" spans="1:23" ht="27.95"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row>
    <row r="624" spans="1:23" ht="27.95" customHeight="1">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row>
    <row r="625" spans="1:23" ht="27.95"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row>
    <row r="626" spans="1:23" ht="27.95" customHeight="1">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row>
    <row r="627" spans="1:23" ht="27.95"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row>
    <row r="628" spans="1:23" ht="27.95" customHeight="1">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row>
    <row r="629" spans="1:23" ht="27.95"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row>
    <row r="630" spans="1:23" ht="27.95" customHeight="1">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row>
    <row r="631" spans="1:23" ht="27.95"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row>
    <row r="632" spans="1:23" ht="27.95" customHeight="1">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row>
    <row r="633" spans="1:23" ht="27.95"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row>
    <row r="634" spans="1:23" ht="27.95" customHeight="1">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row>
    <row r="635" spans="1:23" ht="27.95"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row>
    <row r="636" spans="1:23" ht="27.95" customHeight="1">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row>
    <row r="637" spans="1:23" ht="27.95"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row>
    <row r="638" spans="1:23" ht="27.95" customHeight="1">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row>
    <row r="639" spans="1:23" ht="27.95"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row>
    <row r="640" spans="1:23" ht="27.95" customHeight="1">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row>
    <row r="641" spans="1:23" ht="27.95"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row>
    <row r="642" spans="1:23" ht="27.95" customHeight="1">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row>
    <row r="643" spans="1:23" ht="27.95"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row>
    <row r="644" spans="1:23" ht="27.95" customHeight="1">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row>
    <row r="645" spans="1:23" ht="27.95"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row>
    <row r="646" spans="1:23" ht="27.95" customHeight="1">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row>
    <row r="647" spans="1:23" ht="27.95"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row>
    <row r="648" spans="1:23" ht="27.95" customHeight="1">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row>
    <row r="649" spans="1:23" ht="27.95"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row>
    <row r="650" spans="1:23" ht="27.95" customHeight="1">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row>
    <row r="651" spans="1:23" ht="27.95"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row>
    <row r="652" spans="1:23" ht="27.95" customHeight="1">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row>
    <row r="653" spans="1:23" ht="27.95"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row>
    <row r="654" spans="1:23" ht="27.95" customHeight="1">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row>
    <row r="655" spans="1:23" ht="27.95"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row>
    <row r="656" spans="1:23" ht="27.95" customHeight="1">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row>
    <row r="657" spans="1:23" ht="27.95"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row>
    <row r="658" spans="1:23" ht="27.95" customHeight="1">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row>
    <row r="659" spans="1:23" ht="27.95"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row>
    <row r="660" spans="1:23" ht="27.95" customHeight="1">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row>
    <row r="661" spans="1:23" ht="27.95"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row>
    <row r="662" spans="1:23" ht="27.95" customHeight="1">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row>
    <row r="663" spans="1:23" ht="27.95"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row>
    <row r="664" spans="1:23" ht="27.95" customHeight="1">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row>
    <row r="665" spans="1:23" ht="27.95"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row>
    <row r="666" spans="1:23" ht="27.95" customHeight="1">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row>
    <row r="667" spans="1:23" ht="27.95"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row>
    <row r="668" spans="1:23" ht="27.95" customHeight="1">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row>
    <row r="669" spans="1:23" ht="27.95"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row>
    <row r="670" spans="1:23" ht="27.95" customHeight="1">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row>
    <row r="671" spans="1:23" ht="27.95"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row>
    <row r="672" spans="1:23" ht="27.95" customHeight="1">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row>
    <row r="673" spans="1:23" ht="27.95"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row>
    <row r="674" spans="1:23" ht="27.95" customHeight="1">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row>
    <row r="675" spans="1:23" ht="27.95"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row>
    <row r="676" spans="1:23" ht="27.95" customHeight="1">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row>
    <row r="677" spans="1:23" ht="27.95"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row>
    <row r="678" spans="1:23" ht="27.95" customHeight="1">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row>
    <row r="679" spans="1:23" ht="27.95"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row>
    <row r="680" spans="1:23" ht="27.95" customHeight="1">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row>
    <row r="681" spans="1:23" ht="27.95"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row>
    <row r="682" spans="1:23" ht="27.95" customHeight="1">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row>
    <row r="683" spans="1:23" ht="27.95"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row>
    <row r="684" spans="1:23" ht="27.95" customHeight="1">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row>
    <row r="685" spans="1:23" ht="27.95"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row>
    <row r="686" spans="1:23" ht="27.95" customHeight="1">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row>
    <row r="687" spans="1:23" ht="27.95"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row>
    <row r="688" spans="1:23" ht="27.95" customHeight="1">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row>
    <row r="689" spans="1:23" ht="27.95"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row>
    <row r="690" spans="1:23" ht="27.95" customHeight="1">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row>
    <row r="691" spans="1:23" ht="27.95"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row>
    <row r="692" spans="1:23" ht="27.95" customHeight="1">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row>
    <row r="693" spans="1:23" ht="27.95"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row>
    <row r="694" spans="1:23" ht="27.95" customHeight="1">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row>
    <row r="695" spans="1:23" ht="27.95"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row>
    <row r="696" spans="1:23" ht="27.95" customHeight="1">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row>
    <row r="697" spans="1:23" ht="27.95"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row>
    <row r="698" spans="1:23" ht="27.95" customHeight="1">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row>
    <row r="699" spans="1:23" ht="27.95"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row>
    <row r="700" spans="1:23" ht="27.95" customHeight="1">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row>
    <row r="701" spans="1:23" ht="27.95"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row>
    <row r="702" spans="1:23" ht="27.95" customHeight="1">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row>
    <row r="703" spans="1:23" ht="27.95"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row>
    <row r="704" spans="1:23" ht="27.95" customHeight="1">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row>
    <row r="705" spans="1:23" ht="27.95"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row>
    <row r="706" spans="1:23" ht="27.95" customHeight="1">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row>
    <row r="707" spans="1:23" ht="27.95"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row>
    <row r="708" spans="1:23" ht="27.95" customHeight="1">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row>
    <row r="709" spans="1:23" ht="27.95"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row>
    <row r="710" spans="1:23" ht="27.95" customHeight="1">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row>
    <row r="711" spans="1:23" ht="27.95"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row>
    <row r="712" spans="1:23" ht="27.95" customHeight="1">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row>
    <row r="713" spans="1:23" ht="27.95"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row>
    <row r="714" spans="1:23" ht="27.95" customHeight="1">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row>
    <row r="715" spans="1:23" ht="27.95"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row>
    <row r="716" spans="1:23" ht="27.95" customHeight="1">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row>
    <row r="717" spans="1:23" ht="27.95"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row>
    <row r="718" spans="1:23" ht="27.95" customHeight="1">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row>
    <row r="719" spans="1:23" ht="27.95"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row>
    <row r="720" spans="1:23" ht="27.95" customHeight="1">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row>
    <row r="721" spans="1:23" ht="27.95"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row>
    <row r="722" spans="1:23" ht="27.95" customHeight="1">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row>
    <row r="723" spans="1:23" ht="27.95"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row>
    <row r="724" spans="1:23" ht="27.95" customHeight="1">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row>
    <row r="725" spans="1:23" ht="27.95"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row>
    <row r="726" spans="1:23" ht="27.95" customHeight="1">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row>
    <row r="727" spans="1:23" ht="27.95"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row>
    <row r="728" spans="1:23" ht="27.95" customHeight="1">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row>
    <row r="729" spans="1:23" ht="27.95"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row>
    <row r="730" spans="1:23" ht="27.95" customHeight="1">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row>
    <row r="731" spans="1:23" ht="27.95"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row>
    <row r="732" spans="1:23" ht="27.95" customHeight="1">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row>
    <row r="733" spans="1:23" ht="27.95"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row>
    <row r="734" spans="1:23" ht="27.95" customHeight="1">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row>
    <row r="735" spans="1:23" ht="27.95"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row>
    <row r="736" spans="1:23" ht="27.95" customHeight="1">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row>
    <row r="737" spans="1:23" ht="27.95"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row>
    <row r="738" spans="1:23" ht="27.95" customHeight="1">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row>
    <row r="739" spans="1:23" ht="27.95"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row>
    <row r="740" spans="1:23" ht="27.95" customHeight="1">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row>
    <row r="741" spans="1:23" ht="27.95"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row>
    <row r="742" spans="1:23" ht="27.95" customHeight="1">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row>
    <row r="743" spans="1:23" ht="27.95"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row>
    <row r="744" spans="1:23" ht="27.95" customHeight="1">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row>
    <row r="745" spans="1:23" ht="27.95"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row>
    <row r="746" spans="1:23" ht="27.95" customHeight="1">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row>
    <row r="747" spans="1:23" ht="27.95"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row>
    <row r="748" spans="1:23" ht="27.95" customHeight="1">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row>
    <row r="749" spans="1:23" ht="27.95"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row>
    <row r="750" spans="1:23" ht="27.95" customHeight="1">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row>
    <row r="751" spans="1:23" ht="27.95"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row>
    <row r="752" spans="1:23" ht="27.95" customHeight="1">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row>
    <row r="753" spans="1:23" ht="27.95"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row>
    <row r="754" spans="1:23" ht="27.95" customHeight="1">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row>
    <row r="755" spans="1:23" ht="27.95" customHeight="1">
      <c r="A755" s="63"/>
      <c r="B755" s="63"/>
      <c r="C755" s="63"/>
      <c r="D755" s="63"/>
      <c r="E755" s="63"/>
      <c r="F755" s="63"/>
      <c r="G755" s="63"/>
      <c r="H755" s="63"/>
      <c r="I755" s="63"/>
      <c r="J755" s="63"/>
      <c r="K755" s="63"/>
      <c r="L755" s="63"/>
      <c r="M755" s="63"/>
      <c r="N755" s="63"/>
      <c r="O755" s="63"/>
      <c r="P755" s="63"/>
      <c r="Q755" s="63"/>
      <c r="R755" s="63"/>
      <c r="S755" s="63"/>
      <c r="T755" s="63"/>
      <c r="U755" s="63"/>
      <c r="V755" s="63"/>
      <c r="W755" s="63"/>
    </row>
    <row r="756" spans="1:23" ht="27.95" customHeight="1">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row>
    <row r="757" spans="1:23" ht="27.95" customHeight="1">
      <c r="A757" s="63"/>
      <c r="B757" s="63"/>
      <c r="C757" s="63"/>
      <c r="D757" s="63"/>
      <c r="E757" s="63"/>
      <c r="F757" s="63"/>
      <c r="G757" s="63"/>
      <c r="H757" s="63"/>
      <c r="I757" s="63"/>
      <c r="J757" s="63"/>
      <c r="K757" s="63"/>
      <c r="L757" s="63"/>
      <c r="M757" s="63"/>
      <c r="N757" s="63"/>
      <c r="O757" s="63"/>
      <c r="P757" s="63"/>
      <c r="Q757" s="63"/>
      <c r="R757" s="63"/>
      <c r="S757" s="63"/>
      <c r="T757" s="63"/>
      <c r="U757" s="63"/>
      <c r="V757" s="63"/>
      <c r="W757" s="63"/>
    </row>
    <row r="758" spans="1:23" ht="27.95" customHeight="1">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row>
    <row r="759" spans="1:23" ht="27.95" customHeight="1">
      <c r="A759" s="63"/>
      <c r="B759" s="63"/>
      <c r="C759" s="63"/>
      <c r="D759" s="63"/>
      <c r="E759" s="63"/>
      <c r="F759" s="63"/>
      <c r="G759" s="63"/>
      <c r="H759" s="63"/>
      <c r="I759" s="63"/>
      <c r="J759" s="63"/>
      <c r="K759" s="63"/>
      <c r="L759" s="63"/>
      <c r="M759" s="63"/>
      <c r="N759" s="63"/>
      <c r="O759" s="63"/>
      <c r="P759" s="63"/>
      <c r="Q759" s="63"/>
      <c r="R759" s="63"/>
      <c r="S759" s="63"/>
      <c r="T759" s="63"/>
      <c r="U759" s="63"/>
      <c r="V759" s="63"/>
      <c r="W759" s="63"/>
    </row>
    <row r="760" spans="1:23" ht="27.95" customHeight="1">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row>
    <row r="761" spans="1:23" ht="27.95" customHeight="1">
      <c r="A761" s="63"/>
      <c r="B761" s="63"/>
      <c r="C761" s="63"/>
      <c r="D761" s="63"/>
      <c r="E761" s="63"/>
      <c r="F761" s="63"/>
      <c r="G761" s="63"/>
      <c r="H761" s="63"/>
      <c r="I761" s="63"/>
      <c r="J761" s="63"/>
      <c r="K761" s="63"/>
      <c r="L761" s="63"/>
      <c r="M761" s="63"/>
      <c r="N761" s="63"/>
      <c r="O761" s="63"/>
      <c r="P761" s="63"/>
      <c r="Q761" s="63"/>
      <c r="R761" s="63"/>
      <c r="S761" s="63"/>
      <c r="T761" s="63"/>
      <c r="U761" s="63"/>
      <c r="V761" s="63"/>
      <c r="W761" s="63"/>
    </row>
    <row r="762" spans="1:23" ht="27.95" customHeight="1">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row>
    <row r="763" spans="1:23" ht="27.95" customHeight="1">
      <c r="A763" s="63"/>
      <c r="B763" s="63"/>
      <c r="C763" s="63"/>
      <c r="D763" s="63"/>
      <c r="E763" s="63"/>
      <c r="F763" s="63"/>
      <c r="G763" s="63"/>
      <c r="H763" s="63"/>
      <c r="I763" s="63"/>
      <c r="J763" s="63"/>
      <c r="K763" s="63"/>
      <c r="L763" s="63"/>
      <c r="M763" s="63"/>
      <c r="N763" s="63"/>
      <c r="O763" s="63"/>
      <c r="P763" s="63"/>
      <c r="Q763" s="63"/>
      <c r="R763" s="63"/>
      <c r="S763" s="63"/>
      <c r="T763" s="63"/>
      <c r="U763" s="63"/>
      <c r="V763" s="63"/>
      <c r="W763" s="63"/>
    </row>
    <row r="764" spans="1:23" ht="27.95" customHeight="1">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row>
    <row r="765" spans="1:23" ht="27.95" customHeight="1">
      <c r="A765" s="63"/>
      <c r="B765" s="63"/>
      <c r="C765" s="63"/>
      <c r="D765" s="63"/>
      <c r="E765" s="63"/>
      <c r="F765" s="63"/>
      <c r="G765" s="63"/>
      <c r="H765" s="63"/>
      <c r="I765" s="63"/>
      <c r="J765" s="63"/>
      <c r="K765" s="63"/>
      <c r="L765" s="63"/>
      <c r="M765" s="63"/>
      <c r="N765" s="63"/>
      <c r="O765" s="63"/>
      <c r="P765" s="63"/>
      <c r="Q765" s="63"/>
      <c r="R765" s="63"/>
      <c r="S765" s="63"/>
      <c r="T765" s="63"/>
      <c r="U765" s="63"/>
      <c r="V765" s="63"/>
      <c r="W765" s="63"/>
    </row>
    <row r="766" spans="1:23" ht="27.95" customHeight="1">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row>
    <row r="767" spans="1:23" ht="27.95" customHeight="1">
      <c r="A767" s="63"/>
      <c r="B767" s="63"/>
      <c r="C767" s="63"/>
      <c r="D767" s="63"/>
      <c r="E767" s="63"/>
      <c r="F767" s="63"/>
      <c r="G767" s="63"/>
      <c r="H767" s="63"/>
      <c r="I767" s="63"/>
      <c r="J767" s="63"/>
      <c r="K767" s="63"/>
      <c r="L767" s="63"/>
      <c r="M767" s="63"/>
      <c r="N767" s="63"/>
      <c r="O767" s="63"/>
      <c r="P767" s="63"/>
      <c r="Q767" s="63"/>
      <c r="R767" s="63"/>
      <c r="S767" s="63"/>
      <c r="T767" s="63"/>
      <c r="U767" s="63"/>
      <c r="V767" s="63"/>
      <c r="W767" s="63"/>
    </row>
    <row r="768" spans="1:23" ht="27.95" customHeight="1">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row>
    <row r="769" spans="1:23" ht="27.95" customHeight="1">
      <c r="A769" s="63"/>
      <c r="B769" s="63"/>
      <c r="C769" s="63"/>
      <c r="D769" s="63"/>
      <c r="E769" s="63"/>
      <c r="F769" s="63"/>
      <c r="G769" s="63"/>
      <c r="H769" s="63"/>
      <c r="I769" s="63"/>
      <c r="J769" s="63"/>
      <c r="K769" s="63"/>
      <c r="L769" s="63"/>
      <c r="M769" s="63"/>
      <c r="N769" s="63"/>
      <c r="O769" s="63"/>
      <c r="P769" s="63"/>
      <c r="Q769" s="63"/>
      <c r="R769" s="63"/>
      <c r="S769" s="63"/>
      <c r="T769" s="63"/>
      <c r="U769" s="63"/>
      <c r="V769" s="63"/>
      <c r="W769" s="63"/>
    </row>
    <row r="770" spans="1:23" ht="27.95" customHeight="1">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row>
    <row r="771" spans="1:23" ht="27.95" customHeight="1">
      <c r="A771" s="63"/>
      <c r="B771" s="63"/>
      <c r="C771" s="63"/>
      <c r="D771" s="63"/>
      <c r="E771" s="63"/>
      <c r="F771" s="63"/>
      <c r="G771" s="63"/>
      <c r="H771" s="63"/>
      <c r="I771" s="63"/>
      <c r="J771" s="63"/>
      <c r="K771" s="63"/>
      <c r="L771" s="63"/>
      <c r="M771" s="63"/>
      <c r="N771" s="63"/>
      <c r="O771" s="63"/>
      <c r="P771" s="63"/>
      <c r="Q771" s="63"/>
      <c r="R771" s="63"/>
      <c r="S771" s="63"/>
      <c r="T771" s="63"/>
      <c r="U771" s="63"/>
      <c r="V771" s="63"/>
      <c r="W771" s="63"/>
    </row>
    <row r="772" spans="1:23" ht="27.95" customHeight="1">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row>
    <row r="773" spans="1:23" ht="27.95" customHeight="1">
      <c r="A773" s="63"/>
      <c r="B773" s="63"/>
      <c r="C773" s="63"/>
      <c r="D773" s="63"/>
      <c r="E773" s="63"/>
      <c r="F773" s="63"/>
      <c r="G773" s="63"/>
      <c r="H773" s="63"/>
      <c r="I773" s="63"/>
      <c r="J773" s="63"/>
      <c r="K773" s="63"/>
      <c r="L773" s="63"/>
      <c r="M773" s="63"/>
      <c r="N773" s="63"/>
      <c r="O773" s="63"/>
      <c r="P773" s="63"/>
      <c r="Q773" s="63"/>
      <c r="R773" s="63"/>
      <c r="S773" s="63"/>
      <c r="T773" s="63"/>
      <c r="U773" s="63"/>
      <c r="V773" s="63"/>
      <c r="W773" s="63"/>
    </row>
    <row r="774" spans="1:23" ht="27.95" customHeight="1">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row>
    <row r="775" spans="1:23" ht="27.95" customHeight="1">
      <c r="A775" s="63"/>
      <c r="B775" s="63"/>
      <c r="C775" s="63"/>
      <c r="D775" s="63"/>
      <c r="E775" s="63"/>
      <c r="F775" s="63"/>
      <c r="G775" s="63"/>
      <c r="H775" s="63"/>
      <c r="I775" s="63"/>
      <c r="J775" s="63"/>
      <c r="K775" s="63"/>
      <c r="L775" s="63"/>
      <c r="M775" s="63"/>
      <c r="N775" s="63"/>
      <c r="O775" s="63"/>
      <c r="P775" s="63"/>
      <c r="Q775" s="63"/>
      <c r="R775" s="63"/>
      <c r="S775" s="63"/>
      <c r="T775" s="63"/>
      <c r="U775" s="63"/>
      <c r="V775" s="63"/>
      <c r="W775" s="63"/>
    </row>
    <row r="776" spans="1:23" ht="27.95" customHeight="1">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row>
    <row r="777" spans="1:23" ht="27.95" customHeight="1">
      <c r="A777" s="63"/>
      <c r="B777" s="63"/>
      <c r="C777" s="63"/>
      <c r="D777" s="63"/>
      <c r="E777" s="63"/>
      <c r="F777" s="63"/>
      <c r="G777" s="63"/>
      <c r="H777" s="63"/>
      <c r="I777" s="63"/>
      <c r="J777" s="63"/>
      <c r="K777" s="63"/>
      <c r="L777" s="63"/>
      <c r="M777" s="63"/>
      <c r="N777" s="63"/>
      <c r="O777" s="63"/>
      <c r="P777" s="63"/>
      <c r="Q777" s="63"/>
      <c r="R777" s="63"/>
      <c r="S777" s="63"/>
      <c r="T777" s="63"/>
      <c r="U777" s="63"/>
      <c r="V777" s="63"/>
      <c r="W777" s="63"/>
    </row>
    <row r="778" spans="1:23" ht="27.95" customHeight="1">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row>
    <row r="779" spans="1:23" ht="27.95" customHeight="1">
      <c r="A779" s="63"/>
      <c r="B779" s="63"/>
      <c r="C779" s="63"/>
      <c r="D779" s="63"/>
      <c r="E779" s="63"/>
      <c r="F779" s="63"/>
      <c r="G779" s="63"/>
      <c r="H779" s="63"/>
      <c r="I779" s="63"/>
      <c r="J779" s="63"/>
      <c r="K779" s="63"/>
      <c r="L779" s="63"/>
      <c r="M779" s="63"/>
      <c r="N779" s="63"/>
      <c r="O779" s="63"/>
      <c r="P779" s="63"/>
      <c r="Q779" s="63"/>
      <c r="R779" s="63"/>
      <c r="S779" s="63"/>
      <c r="T779" s="63"/>
      <c r="U779" s="63"/>
      <c r="V779" s="63"/>
      <c r="W779" s="63"/>
    </row>
    <row r="780" spans="1:23" ht="27.95" customHeight="1">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row>
    <row r="781" spans="1:23" ht="27.95" customHeight="1">
      <c r="A781" s="63"/>
      <c r="B781" s="63"/>
      <c r="C781" s="63"/>
      <c r="D781" s="63"/>
      <c r="E781" s="63"/>
      <c r="F781" s="63"/>
      <c r="G781" s="63"/>
      <c r="H781" s="63"/>
      <c r="I781" s="63"/>
      <c r="J781" s="63"/>
      <c r="K781" s="63"/>
      <c r="L781" s="63"/>
      <c r="M781" s="63"/>
      <c r="N781" s="63"/>
      <c r="O781" s="63"/>
      <c r="P781" s="63"/>
      <c r="Q781" s="63"/>
      <c r="R781" s="63"/>
      <c r="S781" s="63"/>
      <c r="T781" s="63"/>
      <c r="U781" s="63"/>
      <c r="V781" s="63"/>
      <c r="W781" s="63"/>
    </row>
    <row r="782" spans="1:23" ht="27.95" customHeight="1">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row>
    <row r="783" spans="1:23" ht="27.95" customHeight="1">
      <c r="A783" s="63"/>
      <c r="B783" s="63"/>
      <c r="C783" s="63"/>
      <c r="D783" s="63"/>
      <c r="E783" s="63"/>
      <c r="F783" s="63"/>
      <c r="G783" s="63"/>
      <c r="H783" s="63"/>
      <c r="I783" s="63"/>
      <c r="J783" s="63"/>
      <c r="K783" s="63"/>
      <c r="L783" s="63"/>
      <c r="M783" s="63"/>
      <c r="N783" s="63"/>
      <c r="O783" s="63"/>
      <c r="P783" s="63"/>
      <c r="Q783" s="63"/>
      <c r="R783" s="63"/>
      <c r="S783" s="63"/>
      <c r="T783" s="63"/>
      <c r="U783" s="63"/>
      <c r="V783" s="63"/>
      <c r="W783" s="63"/>
    </row>
    <row r="784" spans="1:23" ht="27.95" customHeight="1">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row>
    <row r="785" spans="1:23" ht="27.95" customHeight="1">
      <c r="A785" s="63"/>
      <c r="B785" s="63"/>
      <c r="C785" s="63"/>
      <c r="D785" s="63"/>
      <c r="E785" s="63"/>
      <c r="F785" s="63"/>
      <c r="G785" s="63"/>
      <c r="H785" s="63"/>
      <c r="I785" s="63"/>
      <c r="J785" s="63"/>
      <c r="K785" s="63"/>
      <c r="L785" s="63"/>
      <c r="M785" s="63"/>
      <c r="N785" s="63"/>
      <c r="O785" s="63"/>
      <c r="P785" s="63"/>
      <c r="Q785" s="63"/>
      <c r="R785" s="63"/>
      <c r="S785" s="63"/>
      <c r="T785" s="63"/>
      <c r="U785" s="63"/>
      <c r="V785" s="63"/>
      <c r="W785" s="63"/>
    </row>
    <row r="786" spans="1:23" ht="27.95" customHeight="1">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row>
    <row r="787" spans="1:23" ht="27.95" customHeight="1">
      <c r="A787" s="63"/>
      <c r="B787" s="63"/>
      <c r="C787" s="63"/>
      <c r="D787" s="63"/>
      <c r="E787" s="63"/>
      <c r="F787" s="63"/>
      <c r="G787" s="63"/>
      <c r="H787" s="63"/>
      <c r="I787" s="63"/>
      <c r="J787" s="63"/>
      <c r="K787" s="63"/>
      <c r="L787" s="63"/>
      <c r="M787" s="63"/>
      <c r="N787" s="63"/>
      <c r="O787" s="63"/>
      <c r="P787" s="63"/>
      <c r="Q787" s="63"/>
      <c r="R787" s="63"/>
      <c r="S787" s="63"/>
      <c r="T787" s="63"/>
      <c r="U787" s="63"/>
      <c r="V787" s="63"/>
      <c r="W787" s="63"/>
    </row>
    <row r="788" spans="1:23" ht="27.95" customHeight="1">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row>
    <row r="789" spans="1:23" ht="27.95" customHeight="1">
      <c r="A789" s="63"/>
      <c r="B789" s="63"/>
      <c r="C789" s="63"/>
      <c r="D789" s="63"/>
      <c r="E789" s="63"/>
      <c r="F789" s="63"/>
      <c r="G789" s="63"/>
      <c r="H789" s="63"/>
      <c r="I789" s="63"/>
      <c r="J789" s="63"/>
      <c r="K789" s="63"/>
      <c r="L789" s="63"/>
      <c r="M789" s="63"/>
      <c r="N789" s="63"/>
      <c r="O789" s="63"/>
      <c r="P789" s="63"/>
      <c r="Q789" s="63"/>
      <c r="R789" s="63"/>
      <c r="S789" s="63"/>
      <c r="T789" s="63"/>
      <c r="U789" s="63"/>
      <c r="V789" s="63"/>
      <c r="W789" s="63"/>
    </row>
    <row r="790" spans="1:23" ht="27.95" customHeight="1">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row>
    <row r="791" spans="1:23" ht="27.95" customHeight="1">
      <c r="A791" s="63"/>
      <c r="B791" s="63"/>
      <c r="C791" s="63"/>
      <c r="D791" s="63"/>
      <c r="E791" s="63"/>
      <c r="F791" s="63"/>
      <c r="G791" s="63"/>
      <c r="H791" s="63"/>
      <c r="I791" s="63"/>
      <c r="J791" s="63"/>
      <c r="K791" s="63"/>
      <c r="L791" s="63"/>
      <c r="M791" s="63"/>
      <c r="N791" s="63"/>
      <c r="O791" s="63"/>
      <c r="P791" s="63"/>
      <c r="Q791" s="63"/>
      <c r="R791" s="63"/>
      <c r="S791" s="63"/>
      <c r="T791" s="63"/>
      <c r="U791" s="63"/>
      <c r="V791" s="63"/>
      <c r="W791" s="63"/>
    </row>
    <row r="792" spans="1:23" ht="27.95" customHeight="1">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row>
    <row r="793" spans="1:23" ht="27.95" customHeight="1">
      <c r="A793" s="63"/>
      <c r="B793" s="63"/>
      <c r="C793" s="63"/>
      <c r="D793" s="63"/>
      <c r="E793" s="63"/>
      <c r="F793" s="63"/>
      <c r="G793" s="63"/>
      <c r="H793" s="63"/>
      <c r="I793" s="63"/>
      <c r="J793" s="63"/>
      <c r="K793" s="63"/>
      <c r="L793" s="63"/>
      <c r="M793" s="63"/>
      <c r="N793" s="63"/>
      <c r="O793" s="63"/>
      <c r="P793" s="63"/>
      <c r="Q793" s="63"/>
      <c r="R793" s="63"/>
      <c r="S793" s="63"/>
      <c r="T793" s="63"/>
      <c r="U793" s="63"/>
      <c r="V793" s="63"/>
      <c r="W793" s="63"/>
    </row>
    <row r="794" spans="1:23" ht="27.95" customHeight="1">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row>
    <row r="795" spans="1:23" ht="27.95" customHeight="1">
      <c r="A795" s="63"/>
      <c r="B795" s="63"/>
      <c r="C795" s="63"/>
      <c r="D795" s="63"/>
      <c r="E795" s="63"/>
      <c r="F795" s="63"/>
      <c r="G795" s="63"/>
      <c r="H795" s="63"/>
      <c r="I795" s="63"/>
      <c r="J795" s="63"/>
      <c r="K795" s="63"/>
      <c r="L795" s="63"/>
      <c r="M795" s="63"/>
      <c r="N795" s="63"/>
      <c r="O795" s="63"/>
      <c r="P795" s="63"/>
      <c r="Q795" s="63"/>
      <c r="R795" s="63"/>
      <c r="S795" s="63"/>
      <c r="T795" s="63"/>
      <c r="U795" s="63"/>
      <c r="V795" s="63"/>
      <c r="W795" s="63"/>
    </row>
    <row r="796" spans="1:23" ht="27.95" customHeight="1">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row>
    <row r="797" spans="1:23" ht="27.95" customHeight="1">
      <c r="A797" s="63"/>
      <c r="B797" s="63"/>
      <c r="C797" s="63"/>
      <c r="D797" s="63"/>
      <c r="E797" s="63"/>
      <c r="F797" s="63"/>
      <c r="G797" s="63"/>
      <c r="H797" s="63"/>
      <c r="I797" s="63"/>
      <c r="J797" s="63"/>
      <c r="K797" s="63"/>
      <c r="L797" s="63"/>
      <c r="M797" s="63"/>
      <c r="N797" s="63"/>
      <c r="O797" s="63"/>
      <c r="P797" s="63"/>
      <c r="Q797" s="63"/>
      <c r="R797" s="63"/>
      <c r="S797" s="63"/>
      <c r="T797" s="63"/>
      <c r="U797" s="63"/>
      <c r="V797" s="63"/>
      <c r="W797" s="63"/>
    </row>
    <row r="798" spans="1:23" ht="27.95" customHeight="1">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row>
    <row r="799" spans="1:23" ht="27.95" customHeight="1">
      <c r="A799" s="63"/>
      <c r="B799" s="63"/>
      <c r="C799" s="63"/>
      <c r="D799" s="63"/>
      <c r="E799" s="63"/>
      <c r="F799" s="63"/>
      <c r="G799" s="63"/>
      <c r="H799" s="63"/>
      <c r="I799" s="63"/>
      <c r="J799" s="63"/>
      <c r="K799" s="63"/>
      <c r="L799" s="63"/>
      <c r="M799" s="63"/>
      <c r="N799" s="63"/>
      <c r="O799" s="63"/>
      <c r="P799" s="63"/>
      <c r="Q799" s="63"/>
      <c r="R799" s="63"/>
      <c r="S799" s="63"/>
      <c r="T799" s="63"/>
      <c r="U799" s="63"/>
      <c r="V799" s="63"/>
      <c r="W799" s="63"/>
    </row>
    <row r="800" spans="1:23" ht="27.95" customHeight="1">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row>
    <row r="801" spans="1:23" ht="27.95" customHeight="1">
      <c r="A801" s="63"/>
      <c r="B801" s="63"/>
      <c r="C801" s="63"/>
      <c r="D801" s="63"/>
      <c r="E801" s="63"/>
      <c r="F801" s="63"/>
      <c r="G801" s="63"/>
      <c r="H801" s="63"/>
      <c r="I801" s="63"/>
      <c r="J801" s="63"/>
      <c r="K801" s="63"/>
      <c r="L801" s="63"/>
      <c r="M801" s="63"/>
      <c r="N801" s="63"/>
      <c r="O801" s="63"/>
      <c r="P801" s="63"/>
      <c r="Q801" s="63"/>
      <c r="R801" s="63"/>
      <c r="S801" s="63"/>
      <c r="T801" s="63"/>
      <c r="U801" s="63"/>
      <c r="V801" s="63"/>
      <c r="W801" s="63"/>
    </row>
    <row r="802" spans="1:23" ht="27.95" customHeight="1">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row>
    <row r="803" spans="1:23" ht="27.95" customHeight="1">
      <c r="A803" s="63"/>
      <c r="B803" s="63"/>
      <c r="C803" s="63"/>
      <c r="D803" s="63"/>
      <c r="E803" s="63"/>
      <c r="F803" s="63"/>
      <c r="G803" s="63"/>
      <c r="H803" s="63"/>
      <c r="I803" s="63"/>
      <c r="J803" s="63"/>
      <c r="K803" s="63"/>
      <c r="L803" s="63"/>
      <c r="M803" s="63"/>
      <c r="N803" s="63"/>
      <c r="O803" s="63"/>
      <c r="P803" s="63"/>
      <c r="Q803" s="63"/>
      <c r="R803" s="63"/>
      <c r="S803" s="63"/>
      <c r="T803" s="63"/>
      <c r="U803" s="63"/>
      <c r="V803" s="63"/>
      <c r="W803" s="63"/>
    </row>
    <row r="804" spans="1:23" ht="27.95" customHeight="1">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row>
    <row r="805" spans="1:23" ht="27.95" customHeight="1">
      <c r="A805" s="63"/>
      <c r="B805" s="63"/>
      <c r="C805" s="63"/>
      <c r="D805" s="63"/>
      <c r="E805" s="63"/>
      <c r="F805" s="63"/>
      <c r="G805" s="63"/>
      <c r="H805" s="63"/>
      <c r="I805" s="63"/>
      <c r="J805" s="63"/>
      <c r="K805" s="63"/>
      <c r="L805" s="63"/>
      <c r="M805" s="63"/>
      <c r="N805" s="63"/>
      <c r="O805" s="63"/>
      <c r="P805" s="63"/>
      <c r="Q805" s="63"/>
      <c r="R805" s="63"/>
      <c r="S805" s="63"/>
      <c r="T805" s="63"/>
      <c r="U805" s="63"/>
      <c r="V805" s="63"/>
      <c r="W805" s="63"/>
    </row>
    <row r="806" spans="1:23" ht="27.95" customHeight="1">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row>
    <row r="807" spans="1:23" ht="27.95" customHeight="1">
      <c r="A807" s="63"/>
      <c r="B807" s="63"/>
      <c r="C807" s="63"/>
      <c r="D807" s="63"/>
      <c r="E807" s="63"/>
      <c r="F807" s="63"/>
      <c r="G807" s="63"/>
      <c r="H807" s="63"/>
      <c r="I807" s="63"/>
      <c r="J807" s="63"/>
      <c r="K807" s="63"/>
      <c r="L807" s="63"/>
      <c r="M807" s="63"/>
      <c r="N807" s="63"/>
      <c r="O807" s="63"/>
      <c r="P807" s="63"/>
      <c r="Q807" s="63"/>
      <c r="R807" s="63"/>
      <c r="S807" s="63"/>
      <c r="T807" s="63"/>
      <c r="U807" s="63"/>
      <c r="V807" s="63"/>
      <c r="W807" s="63"/>
    </row>
    <row r="808" spans="1:23" ht="27.95" customHeight="1">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row>
    <row r="809" spans="1:23" ht="27.95" customHeight="1">
      <c r="A809" s="63"/>
      <c r="B809" s="63"/>
      <c r="C809" s="63"/>
      <c r="D809" s="63"/>
      <c r="E809" s="63"/>
      <c r="F809" s="63"/>
      <c r="G809" s="63"/>
      <c r="H809" s="63"/>
      <c r="I809" s="63"/>
      <c r="J809" s="63"/>
      <c r="K809" s="63"/>
      <c r="L809" s="63"/>
      <c r="M809" s="63"/>
      <c r="N809" s="63"/>
      <c r="O809" s="63"/>
      <c r="P809" s="63"/>
      <c r="Q809" s="63"/>
      <c r="R809" s="63"/>
      <c r="S809" s="63"/>
      <c r="T809" s="63"/>
      <c r="U809" s="63"/>
      <c r="V809" s="63"/>
      <c r="W809" s="63"/>
    </row>
    <row r="810" spans="1:23" ht="27.95" customHeight="1">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row>
    <row r="811" spans="1:23" ht="27.95" customHeight="1">
      <c r="A811" s="63"/>
      <c r="B811" s="63"/>
      <c r="C811" s="63"/>
      <c r="D811" s="63"/>
      <c r="E811" s="63"/>
      <c r="F811" s="63"/>
      <c r="G811" s="63"/>
      <c r="H811" s="63"/>
      <c r="I811" s="63"/>
      <c r="J811" s="63"/>
      <c r="K811" s="63"/>
      <c r="L811" s="63"/>
      <c r="M811" s="63"/>
      <c r="N811" s="63"/>
      <c r="O811" s="63"/>
      <c r="P811" s="63"/>
      <c r="Q811" s="63"/>
      <c r="R811" s="63"/>
      <c r="S811" s="63"/>
      <c r="T811" s="63"/>
      <c r="U811" s="63"/>
      <c r="V811" s="63"/>
      <c r="W811" s="63"/>
    </row>
    <row r="812" spans="1:23" ht="27.95" customHeight="1">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row>
    <row r="813" spans="1:23" ht="27.95" customHeight="1">
      <c r="A813" s="63"/>
      <c r="B813" s="63"/>
      <c r="C813" s="63"/>
      <c r="D813" s="63"/>
      <c r="E813" s="63"/>
      <c r="F813" s="63"/>
      <c r="G813" s="63"/>
      <c r="H813" s="63"/>
      <c r="I813" s="63"/>
      <c r="J813" s="63"/>
      <c r="K813" s="63"/>
      <c r="L813" s="63"/>
      <c r="M813" s="63"/>
      <c r="N813" s="63"/>
      <c r="O813" s="63"/>
      <c r="P813" s="63"/>
      <c r="Q813" s="63"/>
      <c r="R813" s="63"/>
      <c r="S813" s="63"/>
      <c r="T813" s="63"/>
      <c r="U813" s="63"/>
      <c r="V813" s="63"/>
      <c r="W813" s="63"/>
    </row>
    <row r="814" spans="1:23" ht="27.95" customHeight="1">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row>
    <row r="815" spans="1:23" ht="27.95" customHeight="1">
      <c r="A815" s="63"/>
      <c r="B815" s="63"/>
      <c r="C815" s="63"/>
      <c r="D815" s="63"/>
      <c r="E815" s="63"/>
      <c r="F815" s="63"/>
      <c r="G815" s="63"/>
      <c r="H815" s="63"/>
      <c r="I815" s="63"/>
      <c r="J815" s="63"/>
      <c r="K815" s="63"/>
      <c r="L815" s="63"/>
      <c r="M815" s="63"/>
      <c r="N815" s="63"/>
      <c r="O815" s="63"/>
      <c r="P815" s="63"/>
      <c r="Q815" s="63"/>
      <c r="R815" s="63"/>
      <c r="S815" s="63"/>
      <c r="T815" s="63"/>
      <c r="U815" s="63"/>
      <c r="V815" s="63"/>
      <c r="W815" s="63"/>
    </row>
    <row r="816" spans="1:23" ht="27.95" customHeight="1">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row>
    <row r="817" spans="1:23" ht="27.95" customHeight="1">
      <c r="A817" s="63"/>
      <c r="B817" s="63"/>
      <c r="C817" s="63"/>
      <c r="D817" s="63"/>
      <c r="E817" s="63"/>
      <c r="F817" s="63"/>
      <c r="G817" s="63"/>
      <c r="H817" s="63"/>
      <c r="I817" s="63"/>
      <c r="J817" s="63"/>
      <c r="K817" s="63"/>
      <c r="L817" s="63"/>
      <c r="M817" s="63"/>
      <c r="N817" s="63"/>
      <c r="O817" s="63"/>
      <c r="P817" s="63"/>
      <c r="Q817" s="63"/>
      <c r="R817" s="63"/>
      <c r="S817" s="63"/>
      <c r="T817" s="63"/>
      <c r="U817" s="63"/>
      <c r="V817" s="63"/>
      <c r="W817" s="63"/>
    </row>
    <row r="818" spans="1:23" ht="27.95" customHeight="1">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row>
    <row r="819" spans="1:23" ht="27.95" customHeight="1">
      <c r="A819" s="63"/>
      <c r="B819" s="63"/>
      <c r="C819" s="63"/>
      <c r="D819" s="63"/>
      <c r="E819" s="63"/>
      <c r="F819" s="63"/>
      <c r="G819" s="63"/>
      <c r="H819" s="63"/>
      <c r="I819" s="63"/>
      <c r="J819" s="63"/>
      <c r="K819" s="63"/>
      <c r="L819" s="63"/>
      <c r="M819" s="63"/>
      <c r="N819" s="63"/>
      <c r="O819" s="63"/>
      <c r="P819" s="63"/>
      <c r="Q819" s="63"/>
      <c r="R819" s="63"/>
      <c r="S819" s="63"/>
      <c r="T819" s="63"/>
      <c r="U819" s="63"/>
      <c r="V819" s="63"/>
      <c r="W819" s="63"/>
    </row>
    <row r="820" spans="1:23" ht="27.95" customHeight="1">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row>
    <row r="821" spans="1:23" ht="27.95" customHeight="1">
      <c r="A821" s="63"/>
      <c r="B821" s="63"/>
      <c r="C821" s="63"/>
      <c r="D821" s="63"/>
      <c r="E821" s="63"/>
      <c r="F821" s="63"/>
      <c r="G821" s="63"/>
      <c r="H821" s="63"/>
      <c r="I821" s="63"/>
      <c r="J821" s="63"/>
      <c r="K821" s="63"/>
      <c r="L821" s="63"/>
      <c r="M821" s="63"/>
      <c r="N821" s="63"/>
      <c r="O821" s="63"/>
      <c r="P821" s="63"/>
      <c r="Q821" s="63"/>
      <c r="R821" s="63"/>
      <c r="S821" s="63"/>
      <c r="T821" s="63"/>
      <c r="U821" s="63"/>
      <c r="V821" s="63"/>
      <c r="W821" s="63"/>
    </row>
    <row r="822" spans="1:23" ht="27.95" customHeight="1">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row>
    <row r="823" spans="1:23" ht="27.95" customHeight="1">
      <c r="A823" s="63"/>
      <c r="B823" s="63"/>
      <c r="C823" s="63"/>
      <c r="D823" s="63"/>
      <c r="E823" s="63"/>
      <c r="F823" s="63"/>
      <c r="G823" s="63"/>
      <c r="H823" s="63"/>
      <c r="I823" s="63"/>
      <c r="J823" s="63"/>
      <c r="K823" s="63"/>
      <c r="L823" s="63"/>
      <c r="M823" s="63"/>
      <c r="N823" s="63"/>
      <c r="O823" s="63"/>
      <c r="P823" s="63"/>
      <c r="Q823" s="63"/>
      <c r="R823" s="63"/>
      <c r="S823" s="63"/>
      <c r="T823" s="63"/>
      <c r="U823" s="63"/>
      <c r="V823" s="63"/>
      <c r="W823" s="63"/>
    </row>
    <row r="824" spans="1:23" ht="27.95" customHeight="1">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row>
    <row r="825" spans="1:23" ht="27.95" customHeight="1">
      <c r="A825" s="63"/>
      <c r="B825" s="63"/>
      <c r="C825" s="63"/>
      <c r="D825" s="63"/>
      <c r="E825" s="63"/>
      <c r="F825" s="63"/>
      <c r="G825" s="63"/>
      <c r="H825" s="63"/>
      <c r="I825" s="63"/>
      <c r="J825" s="63"/>
      <c r="K825" s="63"/>
      <c r="L825" s="63"/>
      <c r="M825" s="63"/>
      <c r="N825" s="63"/>
      <c r="O825" s="63"/>
      <c r="P825" s="63"/>
      <c r="Q825" s="63"/>
      <c r="R825" s="63"/>
      <c r="S825" s="63"/>
      <c r="T825" s="63"/>
      <c r="U825" s="63"/>
      <c r="V825" s="63"/>
      <c r="W825" s="63"/>
    </row>
    <row r="826" spans="1:23" ht="27.95" customHeight="1">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row>
    <row r="827" spans="1:23" ht="27.95" customHeight="1">
      <c r="A827" s="63"/>
      <c r="B827" s="63"/>
      <c r="C827" s="63"/>
      <c r="D827" s="63"/>
      <c r="E827" s="63"/>
      <c r="F827" s="63"/>
      <c r="G827" s="63"/>
      <c r="H827" s="63"/>
      <c r="I827" s="63"/>
      <c r="J827" s="63"/>
      <c r="K827" s="63"/>
      <c r="L827" s="63"/>
      <c r="M827" s="63"/>
      <c r="N827" s="63"/>
      <c r="O827" s="63"/>
      <c r="P827" s="63"/>
      <c r="Q827" s="63"/>
      <c r="R827" s="63"/>
      <c r="S827" s="63"/>
      <c r="T827" s="63"/>
      <c r="U827" s="63"/>
      <c r="V827" s="63"/>
      <c r="W827" s="63"/>
    </row>
    <row r="828" spans="1:23" ht="27.95" customHeight="1">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row>
    <row r="829" spans="1:23" ht="27.95" customHeight="1">
      <c r="A829" s="63"/>
      <c r="B829" s="63"/>
      <c r="C829" s="63"/>
      <c r="D829" s="63"/>
      <c r="E829" s="63"/>
      <c r="F829" s="63"/>
      <c r="G829" s="63"/>
      <c r="H829" s="63"/>
      <c r="I829" s="63"/>
      <c r="J829" s="63"/>
      <c r="K829" s="63"/>
      <c r="L829" s="63"/>
      <c r="M829" s="63"/>
      <c r="N829" s="63"/>
      <c r="O829" s="63"/>
      <c r="P829" s="63"/>
      <c r="Q829" s="63"/>
      <c r="R829" s="63"/>
      <c r="S829" s="63"/>
      <c r="T829" s="63"/>
      <c r="U829" s="63"/>
      <c r="V829" s="63"/>
      <c r="W829" s="63"/>
    </row>
    <row r="830" spans="1:23" ht="27.95" customHeight="1">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row>
    <row r="831" spans="1:23" ht="27.95" customHeight="1">
      <c r="A831" s="63"/>
      <c r="B831" s="63"/>
      <c r="C831" s="63"/>
      <c r="D831" s="63"/>
      <c r="E831" s="63"/>
      <c r="F831" s="63"/>
      <c r="G831" s="63"/>
      <c r="H831" s="63"/>
      <c r="I831" s="63"/>
      <c r="J831" s="63"/>
      <c r="K831" s="63"/>
      <c r="L831" s="63"/>
      <c r="M831" s="63"/>
      <c r="N831" s="63"/>
      <c r="O831" s="63"/>
      <c r="P831" s="63"/>
      <c r="Q831" s="63"/>
      <c r="R831" s="63"/>
      <c r="S831" s="63"/>
      <c r="T831" s="63"/>
      <c r="U831" s="63"/>
      <c r="V831" s="63"/>
      <c r="W831" s="63"/>
    </row>
    <row r="832" spans="1:23" ht="27.95" customHeight="1">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row>
    <row r="833" spans="1:23" ht="27.95" customHeight="1">
      <c r="A833" s="63"/>
      <c r="B833" s="63"/>
      <c r="C833" s="63"/>
      <c r="D833" s="63"/>
      <c r="E833" s="63"/>
      <c r="F833" s="63"/>
      <c r="G833" s="63"/>
      <c r="H833" s="63"/>
      <c r="I833" s="63"/>
      <c r="J833" s="63"/>
      <c r="K833" s="63"/>
      <c r="L833" s="63"/>
      <c r="M833" s="63"/>
      <c r="N833" s="63"/>
      <c r="O833" s="63"/>
      <c r="P833" s="63"/>
      <c r="Q833" s="63"/>
      <c r="R833" s="63"/>
      <c r="S833" s="63"/>
      <c r="T833" s="63"/>
      <c r="U833" s="63"/>
      <c r="V833" s="63"/>
      <c r="W833" s="63"/>
    </row>
    <row r="834" spans="1:23" ht="27.95" customHeight="1">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row>
    <row r="835" spans="1:23" ht="27.95" customHeight="1">
      <c r="A835" s="63"/>
      <c r="B835" s="63"/>
      <c r="C835" s="63"/>
      <c r="D835" s="63"/>
      <c r="E835" s="63"/>
      <c r="F835" s="63"/>
      <c r="G835" s="63"/>
      <c r="H835" s="63"/>
      <c r="I835" s="63"/>
      <c r="J835" s="63"/>
      <c r="K835" s="63"/>
      <c r="L835" s="63"/>
      <c r="M835" s="63"/>
      <c r="N835" s="63"/>
      <c r="O835" s="63"/>
      <c r="P835" s="63"/>
      <c r="Q835" s="63"/>
      <c r="R835" s="63"/>
      <c r="S835" s="63"/>
      <c r="T835" s="63"/>
      <c r="U835" s="63"/>
      <c r="V835" s="63"/>
      <c r="W835" s="63"/>
    </row>
    <row r="836" spans="1:23" ht="27.95" customHeight="1">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row>
    <row r="837" spans="1:23" ht="27.95" customHeight="1">
      <c r="A837" s="63"/>
      <c r="B837" s="63"/>
      <c r="C837" s="63"/>
      <c r="D837" s="63"/>
      <c r="E837" s="63"/>
      <c r="F837" s="63"/>
      <c r="G837" s="63"/>
      <c r="H837" s="63"/>
      <c r="I837" s="63"/>
      <c r="J837" s="63"/>
      <c r="K837" s="63"/>
      <c r="L837" s="63"/>
      <c r="M837" s="63"/>
      <c r="N837" s="63"/>
      <c r="O837" s="63"/>
      <c r="P837" s="63"/>
      <c r="Q837" s="63"/>
      <c r="R837" s="63"/>
      <c r="S837" s="63"/>
      <c r="T837" s="63"/>
      <c r="U837" s="63"/>
      <c r="V837" s="63"/>
      <c r="W837" s="63"/>
    </row>
    <row r="838" spans="1:23" ht="27.95" customHeight="1">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row>
    <row r="839" spans="1:23" ht="27.95" customHeight="1">
      <c r="A839" s="63"/>
      <c r="B839" s="63"/>
      <c r="C839" s="63"/>
      <c r="D839" s="63"/>
      <c r="E839" s="63"/>
      <c r="F839" s="63"/>
      <c r="G839" s="63"/>
      <c r="H839" s="63"/>
      <c r="I839" s="63"/>
      <c r="J839" s="63"/>
      <c r="K839" s="63"/>
      <c r="L839" s="63"/>
      <c r="M839" s="63"/>
      <c r="N839" s="63"/>
      <c r="O839" s="63"/>
      <c r="P839" s="63"/>
      <c r="Q839" s="63"/>
      <c r="R839" s="63"/>
      <c r="S839" s="63"/>
      <c r="T839" s="63"/>
      <c r="U839" s="63"/>
      <c r="V839" s="63"/>
      <c r="W839" s="63"/>
    </row>
    <row r="840" spans="1:23" ht="27.95" customHeight="1">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row>
    <row r="841" spans="1:23" ht="27.95" customHeight="1">
      <c r="A841" s="63"/>
      <c r="B841" s="63"/>
      <c r="C841" s="63"/>
      <c r="D841" s="63"/>
      <c r="E841" s="63"/>
      <c r="F841" s="63"/>
      <c r="G841" s="63"/>
      <c r="H841" s="63"/>
      <c r="I841" s="63"/>
      <c r="J841" s="63"/>
      <c r="K841" s="63"/>
      <c r="L841" s="63"/>
      <c r="M841" s="63"/>
      <c r="N841" s="63"/>
      <c r="O841" s="63"/>
      <c r="P841" s="63"/>
      <c r="Q841" s="63"/>
      <c r="R841" s="63"/>
      <c r="S841" s="63"/>
      <c r="T841" s="63"/>
      <c r="U841" s="63"/>
      <c r="V841" s="63"/>
      <c r="W841" s="63"/>
    </row>
    <row r="842" spans="1:23" ht="27.95" customHeight="1">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row>
    <row r="843" spans="1:23" ht="27.95" customHeight="1">
      <c r="A843" s="63"/>
      <c r="B843" s="63"/>
      <c r="C843" s="63"/>
      <c r="D843" s="63"/>
      <c r="E843" s="63"/>
      <c r="F843" s="63"/>
      <c r="G843" s="63"/>
      <c r="H843" s="63"/>
      <c r="I843" s="63"/>
      <c r="J843" s="63"/>
      <c r="K843" s="63"/>
      <c r="L843" s="63"/>
      <c r="M843" s="63"/>
      <c r="N843" s="63"/>
      <c r="O843" s="63"/>
      <c r="P843" s="63"/>
      <c r="Q843" s="63"/>
      <c r="R843" s="63"/>
      <c r="S843" s="63"/>
      <c r="T843" s="63"/>
      <c r="U843" s="63"/>
      <c r="V843" s="63"/>
      <c r="W843" s="63"/>
    </row>
    <row r="844" spans="1:23" ht="27.95" customHeight="1">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row>
    <row r="845" spans="1:23" ht="27.95" customHeight="1">
      <c r="A845" s="63"/>
      <c r="B845" s="63"/>
      <c r="C845" s="63"/>
      <c r="D845" s="63"/>
      <c r="E845" s="63"/>
      <c r="F845" s="63"/>
      <c r="G845" s="63"/>
      <c r="H845" s="63"/>
      <c r="I845" s="63"/>
      <c r="J845" s="63"/>
      <c r="K845" s="63"/>
      <c r="L845" s="63"/>
      <c r="M845" s="63"/>
      <c r="N845" s="63"/>
      <c r="O845" s="63"/>
      <c r="P845" s="63"/>
      <c r="Q845" s="63"/>
      <c r="R845" s="63"/>
      <c r="S845" s="63"/>
      <c r="T845" s="63"/>
      <c r="U845" s="63"/>
      <c r="V845" s="63"/>
      <c r="W845" s="63"/>
    </row>
    <row r="846" spans="1:23" ht="27.95" customHeight="1">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row>
    <row r="847" spans="1:23" ht="27.95" customHeight="1">
      <c r="A847" s="63"/>
      <c r="B847" s="63"/>
      <c r="C847" s="63"/>
      <c r="D847" s="63"/>
      <c r="E847" s="63"/>
      <c r="F847" s="63"/>
      <c r="G847" s="63"/>
      <c r="H847" s="63"/>
      <c r="I847" s="63"/>
      <c r="J847" s="63"/>
      <c r="K847" s="63"/>
      <c r="L847" s="63"/>
      <c r="M847" s="63"/>
      <c r="N847" s="63"/>
      <c r="O847" s="63"/>
      <c r="P847" s="63"/>
      <c r="Q847" s="63"/>
      <c r="R847" s="63"/>
      <c r="S847" s="63"/>
      <c r="T847" s="63"/>
      <c r="U847" s="63"/>
      <c r="V847" s="63"/>
      <c r="W847" s="63"/>
    </row>
    <row r="848" spans="1:23" ht="27.95" customHeight="1">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row>
    <row r="849" spans="1:23" ht="27.95" customHeight="1">
      <c r="A849" s="63"/>
      <c r="B849" s="63"/>
      <c r="C849" s="63"/>
      <c r="D849" s="63"/>
      <c r="E849" s="63"/>
      <c r="F849" s="63"/>
      <c r="G849" s="63"/>
      <c r="H849" s="63"/>
      <c r="I849" s="63"/>
      <c r="J849" s="63"/>
      <c r="K849" s="63"/>
      <c r="L849" s="63"/>
      <c r="M849" s="63"/>
      <c r="N849" s="63"/>
      <c r="O849" s="63"/>
      <c r="P849" s="63"/>
      <c r="Q849" s="63"/>
      <c r="R849" s="63"/>
      <c r="S849" s="63"/>
      <c r="T849" s="63"/>
      <c r="U849" s="63"/>
      <c r="V849" s="63"/>
      <c r="W849" s="63"/>
    </row>
    <row r="850" spans="1:23" ht="27.95" customHeight="1">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row>
    <row r="851" spans="1:23" ht="27.95" customHeight="1">
      <c r="A851" s="63"/>
      <c r="B851" s="63"/>
      <c r="C851" s="63"/>
      <c r="D851" s="63"/>
      <c r="E851" s="63"/>
      <c r="F851" s="63"/>
      <c r="G851" s="63"/>
      <c r="H851" s="63"/>
      <c r="I851" s="63"/>
      <c r="J851" s="63"/>
      <c r="K851" s="63"/>
      <c r="L851" s="63"/>
      <c r="M851" s="63"/>
      <c r="N851" s="63"/>
      <c r="O851" s="63"/>
      <c r="P851" s="63"/>
      <c r="Q851" s="63"/>
      <c r="R851" s="63"/>
      <c r="S851" s="63"/>
      <c r="T851" s="63"/>
      <c r="U851" s="63"/>
      <c r="V851" s="63"/>
      <c r="W851" s="63"/>
    </row>
    <row r="852" spans="1:23" ht="27.95" customHeight="1">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row>
    <row r="853" spans="1:23" ht="27.95" customHeight="1">
      <c r="A853" s="63"/>
      <c r="B853" s="63"/>
      <c r="C853" s="63"/>
      <c r="D853" s="63"/>
      <c r="E853" s="63"/>
      <c r="F853" s="63"/>
      <c r="G853" s="63"/>
      <c r="H853" s="63"/>
      <c r="I853" s="63"/>
      <c r="J853" s="63"/>
      <c r="K853" s="63"/>
      <c r="L853" s="63"/>
      <c r="M853" s="63"/>
      <c r="N853" s="63"/>
      <c r="O853" s="63"/>
      <c r="P853" s="63"/>
      <c r="Q853" s="63"/>
      <c r="R853" s="63"/>
      <c r="S853" s="63"/>
      <c r="T853" s="63"/>
      <c r="U853" s="63"/>
      <c r="V853" s="63"/>
      <c r="W853" s="63"/>
    </row>
    <row r="854" spans="1:23" ht="27.95" customHeight="1">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row>
    <row r="855" spans="1:23" ht="27.95" customHeight="1">
      <c r="A855" s="63"/>
      <c r="B855" s="63"/>
      <c r="C855" s="63"/>
      <c r="D855" s="63"/>
      <c r="E855" s="63"/>
      <c r="F855" s="63"/>
      <c r="G855" s="63"/>
      <c r="H855" s="63"/>
      <c r="I855" s="63"/>
      <c r="J855" s="63"/>
      <c r="K855" s="63"/>
      <c r="L855" s="63"/>
      <c r="M855" s="63"/>
      <c r="N855" s="63"/>
      <c r="O855" s="63"/>
      <c r="P855" s="63"/>
      <c r="Q855" s="63"/>
      <c r="R855" s="63"/>
      <c r="S855" s="63"/>
      <c r="T855" s="63"/>
      <c r="U855" s="63"/>
      <c r="V855" s="63"/>
      <c r="W855" s="63"/>
    </row>
    <row r="856" spans="1:23" ht="27.95" customHeight="1">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row>
    <row r="857" spans="1:23" ht="27.95" customHeight="1">
      <c r="A857" s="63"/>
      <c r="B857" s="63"/>
      <c r="C857" s="63"/>
      <c r="D857" s="63"/>
      <c r="E857" s="63"/>
      <c r="F857" s="63"/>
      <c r="G857" s="63"/>
      <c r="H857" s="63"/>
      <c r="I857" s="63"/>
      <c r="J857" s="63"/>
      <c r="K857" s="63"/>
      <c r="L857" s="63"/>
      <c r="M857" s="63"/>
      <c r="N857" s="63"/>
      <c r="O857" s="63"/>
      <c r="P857" s="63"/>
      <c r="Q857" s="63"/>
      <c r="R857" s="63"/>
      <c r="S857" s="63"/>
      <c r="T857" s="63"/>
      <c r="U857" s="63"/>
      <c r="V857" s="63"/>
      <c r="W857" s="63"/>
    </row>
    <row r="858" spans="1:23" ht="27.95" customHeight="1">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row>
    <row r="859" spans="1:23" ht="27.95" customHeight="1">
      <c r="A859" s="63"/>
      <c r="B859" s="63"/>
      <c r="C859" s="63"/>
      <c r="D859" s="63"/>
      <c r="E859" s="63"/>
      <c r="F859" s="63"/>
      <c r="G859" s="63"/>
      <c r="H859" s="63"/>
      <c r="I859" s="63"/>
      <c r="J859" s="63"/>
      <c r="K859" s="63"/>
      <c r="L859" s="63"/>
      <c r="M859" s="63"/>
      <c r="N859" s="63"/>
      <c r="O859" s="63"/>
      <c r="P859" s="63"/>
      <c r="Q859" s="63"/>
      <c r="R859" s="63"/>
      <c r="S859" s="63"/>
      <c r="T859" s="63"/>
      <c r="U859" s="63"/>
      <c r="V859" s="63"/>
      <c r="W859" s="63"/>
    </row>
    <row r="860" spans="1:23" ht="27.95" customHeight="1">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row>
    <row r="861" spans="1:23" ht="27.95" customHeight="1">
      <c r="A861" s="63"/>
      <c r="B861" s="63"/>
      <c r="C861" s="63"/>
      <c r="D861" s="63"/>
      <c r="E861" s="63"/>
      <c r="F861" s="63"/>
      <c r="G861" s="63"/>
      <c r="H861" s="63"/>
      <c r="I861" s="63"/>
      <c r="J861" s="63"/>
      <c r="K861" s="63"/>
      <c r="L861" s="63"/>
      <c r="M861" s="63"/>
      <c r="N861" s="63"/>
      <c r="O861" s="63"/>
      <c r="P861" s="63"/>
      <c r="Q861" s="63"/>
      <c r="R861" s="63"/>
      <c r="S861" s="63"/>
      <c r="T861" s="63"/>
      <c r="U861" s="63"/>
      <c r="V861" s="63"/>
      <c r="W861" s="63"/>
    </row>
    <row r="862" spans="1:23" ht="27.95" customHeight="1">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row>
    <row r="863" spans="1:23" ht="27.95" customHeight="1">
      <c r="A863" s="63"/>
      <c r="B863" s="63"/>
      <c r="C863" s="63"/>
      <c r="D863" s="63"/>
      <c r="E863" s="63"/>
      <c r="F863" s="63"/>
      <c r="G863" s="63"/>
      <c r="H863" s="63"/>
      <c r="I863" s="63"/>
      <c r="J863" s="63"/>
      <c r="K863" s="63"/>
      <c r="L863" s="63"/>
      <c r="M863" s="63"/>
      <c r="N863" s="63"/>
      <c r="O863" s="63"/>
      <c r="P863" s="63"/>
      <c r="Q863" s="63"/>
      <c r="R863" s="63"/>
      <c r="S863" s="63"/>
      <c r="T863" s="63"/>
      <c r="U863" s="63"/>
      <c r="V863" s="63"/>
      <c r="W863" s="63"/>
    </row>
    <row r="864" spans="1:23" ht="27.95" customHeight="1">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row>
    <row r="865" spans="1:23" ht="27.95" customHeight="1">
      <c r="A865" s="63"/>
      <c r="B865" s="63"/>
      <c r="C865" s="63"/>
      <c r="D865" s="63"/>
      <c r="E865" s="63"/>
      <c r="F865" s="63"/>
      <c r="G865" s="63"/>
      <c r="H865" s="63"/>
      <c r="I865" s="63"/>
      <c r="J865" s="63"/>
      <c r="K865" s="63"/>
      <c r="L865" s="63"/>
      <c r="M865" s="63"/>
      <c r="N865" s="63"/>
      <c r="O865" s="63"/>
      <c r="P865" s="63"/>
      <c r="Q865" s="63"/>
      <c r="R865" s="63"/>
      <c r="S865" s="63"/>
      <c r="T865" s="63"/>
      <c r="U865" s="63"/>
      <c r="V865" s="63"/>
      <c r="W865" s="63"/>
    </row>
    <row r="866" spans="1:23" ht="27.95" customHeight="1">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row>
    <row r="867" spans="1:23" ht="27.95" customHeight="1">
      <c r="A867" s="63"/>
      <c r="B867" s="63"/>
      <c r="C867" s="63"/>
      <c r="D867" s="63"/>
      <c r="E867" s="63"/>
      <c r="F867" s="63"/>
      <c r="G867" s="63"/>
      <c r="H867" s="63"/>
      <c r="I867" s="63"/>
      <c r="J867" s="63"/>
      <c r="K867" s="63"/>
      <c r="L867" s="63"/>
      <c r="M867" s="63"/>
      <c r="N867" s="63"/>
      <c r="O867" s="63"/>
      <c r="P867" s="63"/>
      <c r="Q867" s="63"/>
      <c r="R867" s="63"/>
      <c r="S867" s="63"/>
      <c r="T867" s="63"/>
      <c r="U867" s="63"/>
      <c r="V867" s="63"/>
      <c r="W867" s="63"/>
    </row>
    <row r="868" spans="1:23" ht="27.95" customHeight="1">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row>
    <row r="869" spans="1:23" ht="27.95" customHeight="1">
      <c r="A869" s="63"/>
      <c r="B869" s="63"/>
      <c r="C869" s="63"/>
      <c r="D869" s="63"/>
      <c r="E869" s="63"/>
      <c r="F869" s="63"/>
      <c r="G869" s="63"/>
      <c r="H869" s="63"/>
      <c r="I869" s="63"/>
      <c r="J869" s="63"/>
      <c r="K869" s="63"/>
      <c r="L869" s="63"/>
      <c r="M869" s="63"/>
      <c r="N869" s="63"/>
      <c r="O869" s="63"/>
      <c r="P869" s="63"/>
      <c r="Q869" s="63"/>
      <c r="R869" s="63"/>
      <c r="S869" s="63"/>
      <c r="T869" s="63"/>
      <c r="U869" s="63"/>
      <c r="V869" s="63"/>
      <c r="W869" s="63"/>
    </row>
    <row r="870" spans="1:23" ht="27.95" customHeight="1">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row>
    <row r="871" spans="1:23" ht="27.95" customHeight="1">
      <c r="A871" s="63"/>
      <c r="B871" s="63"/>
      <c r="C871" s="63"/>
      <c r="D871" s="63"/>
      <c r="E871" s="63"/>
      <c r="F871" s="63"/>
      <c r="G871" s="63"/>
      <c r="H871" s="63"/>
      <c r="I871" s="63"/>
      <c r="J871" s="63"/>
      <c r="K871" s="63"/>
      <c r="L871" s="63"/>
      <c r="M871" s="63"/>
      <c r="N871" s="63"/>
      <c r="O871" s="63"/>
      <c r="P871" s="63"/>
      <c r="Q871" s="63"/>
      <c r="R871" s="63"/>
      <c r="S871" s="63"/>
      <c r="T871" s="63"/>
      <c r="U871" s="63"/>
      <c r="V871" s="63"/>
      <c r="W871" s="63"/>
    </row>
    <row r="872" spans="1:23" ht="27.95" customHeight="1">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row>
    <row r="873" spans="1:23" ht="27.95" customHeight="1">
      <c r="A873" s="63"/>
      <c r="B873" s="63"/>
      <c r="C873" s="63"/>
      <c r="D873" s="63"/>
      <c r="E873" s="63"/>
      <c r="F873" s="63"/>
      <c r="G873" s="63"/>
      <c r="H873" s="63"/>
      <c r="I873" s="63"/>
      <c r="J873" s="63"/>
      <c r="K873" s="63"/>
      <c r="L873" s="63"/>
      <c r="M873" s="63"/>
      <c r="N873" s="63"/>
      <c r="O873" s="63"/>
      <c r="P873" s="63"/>
      <c r="Q873" s="63"/>
      <c r="R873" s="63"/>
      <c r="S873" s="63"/>
      <c r="T873" s="63"/>
      <c r="U873" s="63"/>
      <c r="V873" s="63"/>
      <c r="W873" s="63"/>
    </row>
    <row r="874" spans="1:23" ht="27.95" customHeight="1">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row>
    <row r="875" spans="1:23" ht="27.95" customHeight="1">
      <c r="A875" s="63"/>
      <c r="B875" s="63"/>
      <c r="C875" s="63"/>
      <c r="D875" s="63"/>
      <c r="E875" s="63"/>
      <c r="F875" s="63"/>
      <c r="G875" s="63"/>
      <c r="H875" s="63"/>
      <c r="I875" s="63"/>
      <c r="J875" s="63"/>
      <c r="K875" s="63"/>
      <c r="L875" s="63"/>
      <c r="M875" s="63"/>
      <c r="N875" s="63"/>
      <c r="O875" s="63"/>
      <c r="P875" s="63"/>
      <c r="Q875" s="63"/>
      <c r="R875" s="63"/>
      <c r="S875" s="63"/>
      <c r="T875" s="63"/>
      <c r="U875" s="63"/>
      <c r="V875" s="63"/>
      <c r="W875" s="63"/>
    </row>
    <row r="876" spans="1:23" ht="27.95" customHeight="1">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row>
    <row r="877" spans="1:23" ht="27.95" customHeight="1">
      <c r="A877" s="63"/>
      <c r="B877" s="63"/>
      <c r="C877" s="63"/>
      <c r="D877" s="63"/>
      <c r="E877" s="63"/>
      <c r="F877" s="63"/>
      <c r="G877" s="63"/>
      <c r="H877" s="63"/>
      <c r="I877" s="63"/>
      <c r="J877" s="63"/>
      <c r="K877" s="63"/>
      <c r="L877" s="63"/>
      <c r="M877" s="63"/>
      <c r="N877" s="63"/>
      <c r="O877" s="63"/>
      <c r="P877" s="63"/>
      <c r="Q877" s="63"/>
      <c r="R877" s="63"/>
      <c r="S877" s="63"/>
      <c r="T877" s="63"/>
      <c r="U877" s="63"/>
      <c r="V877" s="63"/>
      <c r="W877" s="63"/>
    </row>
    <row r="878" spans="1:23" ht="27.95" customHeight="1">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row>
    <row r="879" spans="1:23" ht="27.95" customHeight="1">
      <c r="A879" s="63"/>
      <c r="B879" s="63"/>
      <c r="C879" s="63"/>
      <c r="D879" s="63"/>
      <c r="E879" s="63"/>
      <c r="F879" s="63"/>
      <c r="G879" s="63"/>
      <c r="H879" s="63"/>
      <c r="I879" s="63"/>
      <c r="J879" s="63"/>
      <c r="K879" s="63"/>
      <c r="L879" s="63"/>
      <c r="M879" s="63"/>
      <c r="N879" s="63"/>
      <c r="O879" s="63"/>
      <c r="P879" s="63"/>
      <c r="Q879" s="63"/>
      <c r="R879" s="63"/>
      <c r="S879" s="63"/>
      <c r="T879" s="63"/>
      <c r="U879" s="63"/>
      <c r="V879" s="63"/>
      <c r="W879" s="63"/>
    </row>
  </sheetData>
  <autoFilter ref="A1:W879" xr:uid="{00000000-0009-0000-0000-000003000000}"/>
  <customSheetViews>
    <customSheetView guid="{458CE12D-0B85-4832-9EF5-20AA995AC114}" filter="1" showAutoFilter="1">
      <pageMargins left="0.7" right="0.7" top="0.78740157499999996" bottom="0.78740157499999996" header="0.3" footer="0.3"/>
      <autoFilter ref="A1:AD29" xr:uid="{00000000-0000-0000-0000-000000000000}"/>
    </customSheetView>
  </customSheetViews>
  <hyperlinks>
    <hyperlink ref="J2" r:id="rId1" xr:uid="{00000000-0004-0000-0300-000000000000}"/>
    <hyperlink ref="A4" r:id="rId2" xr:uid="{00000000-0004-0000-0300-000001000000}"/>
    <hyperlink ref="J4" r:id="rId3" xr:uid="{00000000-0004-0000-0300-000002000000}"/>
    <hyperlink ref="A5" r:id="rId4" xr:uid="{00000000-0004-0000-0300-000003000000}"/>
    <hyperlink ref="J5" r:id="rId5" xr:uid="{00000000-0004-0000-0300-000004000000}"/>
    <hyperlink ref="A6" r:id="rId6" xr:uid="{00000000-0004-0000-0300-000005000000}"/>
    <hyperlink ref="J6" r:id="rId7" xr:uid="{00000000-0004-0000-0300-000006000000}"/>
    <hyperlink ref="A7" r:id="rId8" xr:uid="{00000000-0004-0000-0300-000007000000}"/>
    <hyperlink ref="A8" r:id="rId9" xr:uid="{00000000-0004-0000-0300-000008000000}"/>
    <hyperlink ref="J8" r:id="rId10" xr:uid="{00000000-0004-0000-0300-000009000000}"/>
    <hyperlink ref="A9" r:id="rId11" xr:uid="{00000000-0004-0000-0300-00000A000000}"/>
    <hyperlink ref="J9" r:id="rId12" xr:uid="{00000000-0004-0000-0300-00000B000000}"/>
    <hyperlink ref="A10" r:id="rId13" xr:uid="{00000000-0004-0000-0300-00000C000000}"/>
    <hyperlink ref="J10" r:id="rId14" xr:uid="{00000000-0004-0000-0300-00000D000000}"/>
    <hyperlink ref="A11" r:id="rId15" xr:uid="{00000000-0004-0000-0300-00000E000000}"/>
    <hyperlink ref="J11" r:id="rId16" xr:uid="{00000000-0004-0000-0300-00000F000000}"/>
    <hyperlink ref="A13" r:id="rId17" xr:uid="{00000000-0004-0000-0300-000010000000}"/>
    <hyperlink ref="J13" r:id="rId18" xr:uid="{00000000-0004-0000-0300-000011000000}"/>
    <hyperlink ref="A14" r:id="rId19" xr:uid="{00000000-0004-0000-0300-000012000000}"/>
    <hyperlink ref="J15" r:id="rId20" xr:uid="{00000000-0004-0000-0300-000013000000}"/>
    <hyperlink ref="A16" r:id="rId21" xr:uid="{00000000-0004-0000-0300-000014000000}"/>
    <hyperlink ref="J16" r:id="rId22" xr:uid="{00000000-0004-0000-0300-000015000000}"/>
    <hyperlink ref="J17" r:id="rId23" xr:uid="{00000000-0004-0000-0300-000016000000}"/>
    <hyperlink ref="K17" r:id="rId24" xr:uid="{00000000-0004-0000-0300-000017000000}"/>
    <hyperlink ref="J18" r:id="rId25" xr:uid="{00000000-0004-0000-0300-000018000000}"/>
    <hyperlink ref="K18" r:id="rId26" xr:uid="{00000000-0004-0000-0300-000019000000}"/>
    <hyperlink ref="A19" r:id="rId27" xr:uid="{00000000-0004-0000-0300-00001A000000}"/>
    <hyperlink ref="K19" r:id="rId28" xr:uid="{00000000-0004-0000-0300-00001B000000}"/>
    <hyperlink ref="J20" r:id="rId29" xr:uid="{00000000-0004-0000-0300-00001C000000}"/>
    <hyperlink ref="A21" r:id="rId30" xr:uid="{00000000-0004-0000-0300-00001D000000}"/>
    <hyperlink ref="J21" r:id="rId31" xr:uid="{00000000-0004-0000-0300-00001E000000}"/>
    <hyperlink ref="A22" r:id="rId32" xr:uid="{00000000-0004-0000-0300-00001F000000}"/>
    <hyperlink ref="J22" r:id="rId33" xr:uid="{00000000-0004-0000-0300-000020000000}"/>
    <hyperlink ref="A23" r:id="rId34" xr:uid="{00000000-0004-0000-0300-000021000000}"/>
    <hyperlink ref="J23" r:id="rId35" xr:uid="{00000000-0004-0000-0300-000022000000}"/>
    <hyperlink ref="A24" r:id="rId36" xr:uid="{00000000-0004-0000-0300-000023000000}"/>
    <hyperlink ref="J24" r:id="rId37" xr:uid="{00000000-0004-0000-0300-000024000000}"/>
    <hyperlink ref="A25" r:id="rId38" xr:uid="{00000000-0004-0000-0300-000025000000}"/>
    <hyperlink ref="J25" r:id="rId39" xr:uid="{00000000-0004-0000-0300-000026000000}"/>
    <hyperlink ref="A26" r:id="rId40" xr:uid="{00000000-0004-0000-0300-000027000000}"/>
    <hyperlink ref="J26" r:id="rId41" xr:uid="{00000000-0004-0000-0300-000028000000}"/>
    <hyperlink ref="A27" r:id="rId42" xr:uid="{00000000-0004-0000-0300-000029000000}"/>
    <hyperlink ref="A28" r:id="rId43" xr:uid="{00000000-0004-0000-0300-00002A000000}"/>
    <hyperlink ref="K29" r:id="rId44" xr:uid="{00000000-0004-0000-0300-00002B000000}"/>
    <hyperlink ref="J31" r:id="rId45" xr:uid="{00000000-0004-0000-0300-00002C000000}"/>
    <hyperlink ref="J35" r:id="rId46" xr:uid="{00000000-0004-0000-0300-00002D000000}"/>
    <hyperlink ref="K35" r:id="rId47" xr:uid="{00000000-0004-0000-0300-00002E000000}"/>
    <hyperlink ref="J36" r:id="rId48" xr:uid="{00000000-0004-0000-0300-00002F000000}"/>
    <hyperlink ref="J37" r:id="rId49" xr:uid="{00000000-0004-0000-0300-000030000000}"/>
    <hyperlink ref="J38" r:id="rId50" xr:uid="{00000000-0004-0000-0300-000031000000}"/>
    <hyperlink ref="J39" r:id="rId51" xr:uid="{00000000-0004-0000-0300-000032000000}"/>
    <hyperlink ref="J42" r:id="rId52" xr:uid="{00000000-0004-0000-0300-000033000000}"/>
    <hyperlink ref="K42" r:id="rId53" xr:uid="{00000000-0004-0000-0300-000034000000}"/>
    <hyperlink ref="J45" r:id="rId54" xr:uid="{00000000-0004-0000-0300-000035000000}"/>
    <hyperlink ref="A46" r:id="rId55" xr:uid="{00000000-0004-0000-0300-000036000000}"/>
    <hyperlink ref="J46" r:id="rId56" xr:uid="{00000000-0004-0000-0300-000037000000}"/>
    <hyperlink ref="J47" r:id="rId57" xr:uid="{00000000-0004-0000-0300-000038000000}"/>
    <hyperlink ref="A48" r:id="rId58" xr:uid="{00000000-0004-0000-0300-000039000000}"/>
    <hyperlink ref="J51" r:id="rId59" xr:uid="{00000000-0004-0000-0300-00003A000000}"/>
    <hyperlink ref="J54" r:id="rId60" xr:uid="{00000000-0004-0000-0300-00003B000000}"/>
    <hyperlink ref="J55" r:id="rId61" xr:uid="{00000000-0004-0000-0300-00003C000000}"/>
    <hyperlink ref="A56" r:id="rId62" xr:uid="{00000000-0004-0000-0300-00003D000000}"/>
    <hyperlink ref="J56" r:id="rId63" xr:uid="{00000000-0004-0000-0300-00003E000000}"/>
    <hyperlink ref="J57" r:id="rId64" xr:uid="{00000000-0004-0000-0300-00003F000000}"/>
    <hyperlink ref="A58" r:id="rId65" xr:uid="{00000000-0004-0000-0300-000040000000}"/>
    <hyperlink ref="A59" r:id="rId66" xr:uid="{00000000-0004-0000-0300-000041000000}"/>
    <hyperlink ref="J59" r:id="rId67" xr:uid="{00000000-0004-0000-0300-000042000000}"/>
    <hyperlink ref="A60" r:id="rId68" xr:uid="{00000000-0004-0000-0300-000043000000}"/>
    <hyperlink ref="J63" r:id="rId69" xr:uid="{00000000-0004-0000-0300-000044000000}"/>
    <hyperlink ref="A64" r:id="rId70" xr:uid="{00000000-0004-0000-0300-000045000000}"/>
    <hyperlink ref="A70" r:id="rId71" xr:uid="{00000000-0004-0000-0300-000046000000}"/>
    <hyperlink ref="K70" r:id="rId72" xr:uid="{00000000-0004-0000-0300-000047000000}"/>
    <hyperlink ref="A71" r:id="rId73" xr:uid="{00000000-0004-0000-0300-000048000000}"/>
    <hyperlink ref="J72" r:id="rId74" xr:uid="{00000000-0004-0000-0300-000049000000}"/>
    <hyperlink ref="J73" r:id="rId75" xr:uid="{00000000-0004-0000-0300-00004A000000}"/>
    <hyperlink ref="A74" r:id="rId76" xr:uid="{00000000-0004-0000-0300-00004B000000}"/>
    <hyperlink ref="A75" r:id="rId77" xr:uid="{00000000-0004-0000-0300-00004C000000}"/>
    <hyperlink ref="A76" r:id="rId78" xr:uid="{00000000-0004-0000-0300-00004D000000}"/>
    <hyperlink ref="K76" r:id="rId79" xr:uid="{00000000-0004-0000-0300-00004E000000}"/>
    <hyperlink ref="A77" r:id="rId80" xr:uid="{00000000-0004-0000-0300-00004F000000}"/>
    <hyperlink ref="J77" r:id="rId81" xr:uid="{00000000-0004-0000-0300-000050000000}"/>
    <hyperlink ref="A78" r:id="rId82" xr:uid="{00000000-0004-0000-0300-000051000000}"/>
    <hyperlink ref="J78" r:id="rId83" xr:uid="{00000000-0004-0000-0300-000052000000}"/>
    <hyperlink ref="A79" r:id="rId84" xr:uid="{00000000-0004-0000-0300-000053000000}"/>
    <hyperlink ref="J79" r:id="rId85" xr:uid="{00000000-0004-0000-0300-000054000000}"/>
    <hyperlink ref="A80" r:id="rId86" xr:uid="{00000000-0004-0000-0300-000055000000}"/>
    <hyperlink ref="J80" r:id="rId87" xr:uid="{00000000-0004-0000-0300-000056000000}"/>
    <hyperlink ref="A81" r:id="rId88" xr:uid="{00000000-0004-0000-0300-000057000000}"/>
    <hyperlink ref="J81" r:id="rId89" xr:uid="{00000000-0004-0000-0300-000058000000}"/>
    <hyperlink ref="A82" r:id="rId90" xr:uid="{00000000-0004-0000-0300-000059000000}"/>
    <hyperlink ref="J82" r:id="rId91" xr:uid="{00000000-0004-0000-0300-00005A000000}"/>
    <hyperlink ref="A83" r:id="rId92" xr:uid="{00000000-0004-0000-0300-00005B000000}"/>
    <hyperlink ref="J83" r:id="rId93" xr:uid="{00000000-0004-0000-0300-00005C000000}"/>
    <hyperlink ref="A84" r:id="rId94" xr:uid="{00000000-0004-0000-0300-00005D000000}"/>
    <hyperlink ref="A85" r:id="rId95" xr:uid="{00000000-0004-0000-0300-00005E000000}"/>
    <hyperlink ref="A86" r:id="rId96" xr:uid="{00000000-0004-0000-0300-00005F000000}"/>
    <hyperlink ref="A87" r:id="rId97" xr:uid="{00000000-0004-0000-0300-000060000000}"/>
    <hyperlink ref="J89" r:id="rId98" xr:uid="{00000000-0004-0000-0300-000061000000}"/>
    <hyperlink ref="J90" r:id="rId99" xr:uid="{00000000-0004-0000-0300-000062000000}"/>
    <hyperlink ref="K90" r:id="rId100" xr:uid="{00000000-0004-0000-0300-000063000000}"/>
    <hyperlink ref="K93" r:id="rId101" xr:uid="{00000000-0004-0000-0300-000064000000}"/>
    <hyperlink ref="A94" r:id="rId102" xr:uid="{00000000-0004-0000-0300-000065000000}"/>
    <hyperlink ref="J94" r:id="rId103" xr:uid="{00000000-0004-0000-0300-000066000000}"/>
    <hyperlink ref="A95" r:id="rId104" xr:uid="{00000000-0004-0000-0300-000067000000}"/>
    <hyperlink ref="A96" r:id="rId105" xr:uid="{00000000-0004-0000-0300-000068000000}"/>
    <hyperlink ref="A99" r:id="rId106" xr:uid="{00000000-0004-0000-0300-000069000000}"/>
    <hyperlink ref="A100" r:id="rId107" xr:uid="{00000000-0004-0000-0300-00006A000000}"/>
    <hyperlink ref="A101" r:id="rId108" xr:uid="{00000000-0004-0000-0300-00006B000000}"/>
    <hyperlink ref="A104" r:id="rId109" xr:uid="{00000000-0004-0000-0300-00006C000000}"/>
    <hyperlink ref="I106" r:id="rId110" xr:uid="{00000000-0004-0000-0300-00006D000000}"/>
    <hyperlink ref="A108" r:id="rId111" xr:uid="{00000000-0004-0000-0300-00006E000000}"/>
    <hyperlink ref="J108" r:id="rId112" xr:uid="{00000000-0004-0000-0300-00006F000000}"/>
    <hyperlink ref="A109" r:id="rId113" xr:uid="{00000000-0004-0000-0300-000070000000}"/>
    <hyperlink ref="K109" r:id="rId114" xr:uid="{00000000-0004-0000-0300-000071000000}"/>
    <hyperlink ref="A111" r:id="rId115" xr:uid="{00000000-0004-0000-0300-000072000000}"/>
    <hyperlink ref="A112" r:id="rId116" xr:uid="{00000000-0004-0000-0300-000073000000}"/>
    <hyperlink ref="A113" r:id="rId117" xr:uid="{00000000-0004-0000-0300-000074000000}"/>
    <hyperlink ref="J114" r:id="rId118" xr:uid="{00000000-0004-0000-0300-000075000000}"/>
    <hyperlink ref="J115" r:id="rId119" xr:uid="{00000000-0004-0000-0300-000076000000}"/>
    <hyperlink ref="J116" r:id="rId120" xr:uid="{00000000-0004-0000-0300-000077000000}"/>
    <hyperlink ref="J117" r:id="rId121" xr:uid="{00000000-0004-0000-0300-000078000000}"/>
    <hyperlink ref="A118" r:id="rId122" xr:uid="{00000000-0004-0000-0300-000079000000}"/>
    <hyperlink ref="A120" r:id="rId123" xr:uid="{00000000-0004-0000-0300-00007A000000}"/>
    <hyperlink ref="A121" r:id="rId124" xr:uid="{00000000-0004-0000-0300-00007B000000}"/>
    <hyperlink ref="J122" r:id="rId125" xr:uid="{00000000-0004-0000-0300-00007C000000}"/>
    <hyperlink ref="A123" r:id="rId126" xr:uid="{00000000-0004-0000-0300-00007D000000}"/>
    <hyperlink ref="K123" r:id="rId127" xr:uid="{00000000-0004-0000-0300-00007E000000}"/>
    <hyperlink ref="A124" r:id="rId128" xr:uid="{00000000-0004-0000-0300-00007F000000}"/>
    <hyperlink ref="K124" r:id="rId129" xr:uid="{00000000-0004-0000-0300-000080000000}"/>
    <hyperlink ref="A125" r:id="rId130" xr:uid="{00000000-0004-0000-0300-000081000000}"/>
    <hyperlink ref="A126" r:id="rId131" xr:uid="{00000000-0004-0000-0300-000082000000}"/>
    <hyperlink ref="A127" r:id="rId132" xr:uid="{00000000-0004-0000-0300-000083000000}"/>
    <hyperlink ref="J128" r:id="rId133" xr:uid="{00000000-0004-0000-0300-000084000000}"/>
    <hyperlink ref="K128" r:id="rId134" xr:uid="{00000000-0004-0000-0300-000085000000}"/>
    <hyperlink ref="J129" r:id="rId135" xr:uid="{00000000-0004-0000-0300-000086000000}"/>
    <hyperlink ref="A130" r:id="rId136" xr:uid="{00000000-0004-0000-0300-000087000000}"/>
    <hyperlink ref="A131" r:id="rId137" xr:uid="{00000000-0004-0000-0300-000088000000}"/>
    <hyperlink ref="K131" r:id="rId138" xr:uid="{00000000-0004-0000-0300-000089000000}"/>
    <hyperlink ref="A132" r:id="rId139" xr:uid="{00000000-0004-0000-0300-00008A000000}"/>
    <hyperlink ref="A133" r:id="rId140" xr:uid="{00000000-0004-0000-0300-00008B000000}"/>
    <hyperlink ref="J133" r:id="rId141" xr:uid="{00000000-0004-0000-0300-00008C000000}"/>
    <hyperlink ref="K133" r:id="rId142" xr:uid="{00000000-0004-0000-0300-00008D000000}"/>
    <hyperlink ref="A134" r:id="rId143" xr:uid="{00000000-0004-0000-0300-00008E000000}"/>
    <hyperlink ref="A135" r:id="rId144" xr:uid="{00000000-0004-0000-0300-00008F000000}"/>
    <hyperlink ref="A137" r:id="rId145" xr:uid="{00000000-0004-0000-0300-000090000000}"/>
    <hyperlink ref="A138" r:id="rId146" xr:uid="{00000000-0004-0000-0300-000091000000}"/>
    <hyperlink ref="A139" r:id="rId147" xr:uid="{00000000-0004-0000-0300-000092000000}"/>
    <hyperlink ref="A141" r:id="rId148" xr:uid="{00000000-0004-0000-0300-000093000000}"/>
    <hyperlink ref="A142" r:id="rId149" xr:uid="{00000000-0004-0000-0300-000094000000}"/>
    <hyperlink ref="J143" r:id="rId150" xr:uid="{00000000-0004-0000-0300-000095000000}"/>
    <hyperlink ref="J144" r:id="rId151" xr:uid="{00000000-0004-0000-0300-000096000000}"/>
    <hyperlink ref="A145" r:id="rId152" xr:uid="{00000000-0004-0000-0300-000097000000}"/>
    <hyperlink ref="A146" r:id="rId153" xr:uid="{00000000-0004-0000-0300-000098000000}"/>
    <hyperlink ref="A147" r:id="rId154" xr:uid="{00000000-0004-0000-0300-000099000000}"/>
    <hyperlink ref="A148" r:id="rId155" xr:uid="{00000000-0004-0000-0300-00009A000000}"/>
    <hyperlink ref="A149" r:id="rId156" xr:uid="{00000000-0004-0000-0300-00009B000000}"/>
    <hyperlink ref="A150" r:id="rId157" xr:uid="{00000000-0004-0000-0300-00009C000000}"/>
    <hyperlink ref="K150" r:id="rId158" xr:uid="{00000000-0004-0000-0300-00009D000000}"/>
    <hyperlink ref="A151" r:id="rId159" xr:uid="{00000000-0004-0000-0300-00009E000000}"/>
    <hyperlink ref="A153" r:id="rId160" xr:uid="{00000000-0004-0000-0300-00009F000000}"/>
    <hyperlink ref="A154" r:id="rId161" xr:uid="{00000000-0004-0000-0300-0000A0000000}"/>
    <hyperlink ref="J156" r:id="rId162" xr:uid="{00000000-0004-0000-0300-0000A1000000}"/>
    <hyperlink ref="K156" r:id="rId163" xr:uid="{00000000-0004-0000-0300-0000A2000000}"/>
    <hyperlink ref="I160" r:id="rId164" xr:uid="{00000000-0004-0000-0300-0000A3000000}"/>
    <hyperlink ref="K165" r:id="rId165" xr:uid="{00000000-0004-0000-0300-0000A4000000}"/>
    <hyperlink ref="A167" r:id="rId166" xr:uid="{00000000-0004-0000-0300-0000A5000000}"/>
    <hyperlink ref="J168" r:id="rId167" xr:uid="{00000000-0004-0000-0300-0000A6000000}"/>
    <hyperlink ref="A169" r:id="rId168" xr:uid="{00000000-0004-0000-0300-0000A7000000}"/>
    <hyperlink ref="K172" r:id="rId169" xr:uid="{00000000-0004-0000-0300-0000A8000000}"/>
    <hyperlink ref="J175" r:id="rId170" xr:uid="{00000000-0004-0000-0300-0000A9000000}"/>
    <hyperlink ref="J176" r:id="rId171" xr:uid="{00000000-0004-0000-0300-0000AA000000}"/>
    <hyperlink ref="J177" r:id="rId172" xr:uid="{00000000-0004-0000-0300-0000AB000000}"/>
    <hyperlink ref="J178" r:id="rId173" xr:uid="{00000000-0004-0000-0300-0000AC000000}"/>
    <hyperlink ref="J179" r:id="rId174" xr:uid="{00000000-0004-0000-0300-0000AD000000}"/>
    <hyperlink ref="J180" r:id="rId175" xr:uid="{00000000-0004-0000-0300-0000AE000000}"/>
    <hyperlink ref="J181" r:id="rId176" xr:uid="{00000000-0004-0000-0300-0000AF000000}"/>
    <hyperlink ref="J182" r:id="rId177" xr:uid="{00000000-0004-0000-0300-0000B0000000}"/>
    <hyperlink ref="J183" r:id="rId178" xr:uid="{00000000-0004-0000-0300-0000B1000000}"/>
    <hyperlink ref="J184" r:id="rId179" xr:uid="{00000000-0004-0000-0300-0000B2000000}"/>
    <hyperlink ref="J185" r:id="rId180" xr:uid="{00000000-0004-0000-0300-0000B3000000}"/>
    <hyperlink ref="K185" r:id="rId181" xr:uid="{00000000-0004-0000-0300-0000B4000000}"/>
    <hyperlink ref="J191" r:id="rId182" xr:uid="{00000000-0004-0000-0300-0000B5000000}"/>
    <hyperlink ref="J192" r:id="rId183" xr:uid="{00000000-0004-0000-0300-0000B6000000}"/>
    <hyperlink ref="J193" r:id="rId184" xr:uid="{00000000-0004-0000-0300-0000B7000000}"/>
    <hyperlink ref="J194" r:id="rId185" xr:uid="{00000000-0004-0000-0300-0000B8000000}"/>
    <hyperlink ref="J195" r:id="rId186" xr:uid="{00000000-0004-0000-0300-0000B9000000}"/>
    <hyperlink ref="J196" r:id="rId187" xr:uid="{00000000-0004-0000-0300-0000BA000000}"/>
    <hyperlink ref="K196" r:id="rId188" xr:uid="{00000000-0004-0000-0300-0000BB000000}"/>
    <hyperlink ref="J197" r:id="rId189" xr:uid="{00000000-0004-0000-0300-0000BC000000}"/>
    <hyperlink ref="J198" r:id="rId190" xr:uid="{00000000-0004-0000-0300-0000BD000000}"/>
    <hyperlink ref="J199" r:id="rId191" xr:uid="{00000000-0004-0000-0300-0000BE000000}"/>
    <hyperlink ref="J200" r:id="rId192" xr:uid="{00000000-0004-0000-0300-0000BF000000}"/>
    <hyperlink ref="J201" r:id="rId193" xr:uid="{00000000-0004-0000-0300-0000C0000000}"/>
    <hyperlink ref="K201" r:id="rId194" xr:uid="{00000000-0004-0000-0300-0000C1000000}"/>
    <hyperlink ref="J202" r:id="rId195" xr:uid="{00000000-0004-0000-0300-0000C2000000}"/>
    <hyperlink ref="J203" r:id="rId196" xr:uid="{00000000-0004-0000-0300-0000C3000000}"/>
    <hyperlink ref="J204" r:id="rId197" xr:uid="{00000000-0004-0000-0300-0000C4000000}"/>
    <hyperlink ref="J205" r:id="rId198" xr:uid="{00000000-0004-0000-0300-0000C5000000}"/>
    <hyperlink ref="J206" r:id="rId199" xr:uid="{00000000-0004-0000-0300-0000C6000000}"/>
    <hyperlink ref="J207" r:id="rId200" xr:uid="{00000000-0004-0000-0300-0000C7000000}"/>
    <hyperlink ref="J208" r:id="rId201" xr:uid="{00000000-0004-0000-0300-0000C8000000}"/>
    <hyperlink ref="J209" r:id="rId202" xr:uid="{00000000-0004-0000-0300-0000C9000000}"/>
    <hyperlink ref="J210" r:id="rId203" xr:uid="{00000000-0004-0000-0300-0000CA000000}"/>
    <hyperlink ref="J212" r:id="rId204" xr:uid="{00000000-0004-0000-0300-0000CB000000}"/>
    <hyperlink ref="J214" r:id="rId205" xr:uid="{00000000-0004-0000-0300-0000CC000000}"/>
  </hyperlinks>
  <pageMargins left="0.75" right="0.75" top="1" bottom="1" header="0.5" footer="0.5"/>
  <pageSetup paperSize="9" orientation="portrait" horizontalDpi="4294967292" verticalDpi="4294967292"/>
  <drawing r:id="rId206"/>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X752"/>
  <sheetViews>
    <sheetView workbookViewId="0">
      <pane xSplit="1" ySplit="1" topLeftCell="B2" activePane="bottomRight" state="frozen"/>
      <selection pane="topRight" activeCell="B1" sqref="B1"/>
      <selection pane="bottomLeft" activeCell="A2" sqref="A2"/>
      <selection pane="bottomRight" activeCell="C756" sqref="C756"/>
    </sheetView>
  </sheetViews>
  <sheetFormatPr baseColWidth="10" defaultColWidth="23.7109375" defaultRowHeight="27.95" customHeight="1"/>
  <cols>
    <col min="1" max="1" width="47.140625" style="56" customWidth="1"/>
    <col min="2" max="2" width="23.7109375" style="56"/>
    <col min="3" max="3" width="47.140625" style="56" customWidth="1"/>
    <col min="4" max="8" width="23.7109375" style="56"/>
    <col min="9" max="9" width="47.140625" style="56" customWidth="1"/>
    <col min="10" max="16384" width="23.7109375" style="56"/>
  </cols>
  <sheetData>
    <row r="1" spans="1:23" s="51" customFormat="1" ht="27.95" customHeight="1">
      <c r="A1" s="125" t="s">
        <v>198</v>
      </c>
      <c r="B1" s="125" t="s">
        <v>0</v>
      </c>
      <c r="C1" s="125" t="s">
        <v>1</v>
      </c>
      <c r="D1" s="125" t="s">
        <v>2</v>
      </c>
      <c r="E1" s="125" t="s">
        <v>3</v>
      </c>
      <c r="F1" s="125" t="s">
        <v>4</v>
      </c>
      <c r="G1" s="125" t="s">
        <v>5</v>
      </c>
      <c r="H1" s="125" t="s">
        <v>6</v>
      </c>
      <c r="I1" s="125" t="s">
        <v>7</v>
      </c>
      <c r="J1" s="125" t="s">
        <v>8</v>
      </c>
      <c r="K1" s="125" t="s">
        <v>9</v>
      </c>
      <c r="L1" s="125"/>
      <c r="M1" s="125"/>
      <c r="N1" s="125"/>
      <c r="O1" s="125"/>
      <c r="P1" s="125"/>
      <c r="Q1" s="125"/>
      <c r="R1" s="125"/>
      <c r="S1" s="125"/>
      <c r="T1" s="125"/>
      <c r="U1" s="125"/>
      <c r="V1" s="125"/>
      <c r="W1" s="125"/>
    </row>
    <row r="2" spans="1:23" s="45" customFormat="1" ht="41.25" customHeight="1">
      <c r="A2" s="122" t="str">
        <f>HYPERLINK(" http://localizingthesdgs.org","LOCAL 2030: Localizing SDG")</f>
        <v>LOCAL 2030: Localizing SDG</v>
      </c>
      <c r="B2" s="24" t="s">
        <v>10</v>
      </c>
      <c r="C2" s="24" t="s">
        <v>11</v>
      </c>
      <c r="D2" s="24" t="s">
        <v>12</v>
      </c>
      <c r="E2" s="24" t="s">
        <v>13</v>
      </c>
      <c r="F2" s="24" t="s">
        <v>14</v>
      </c>
      <c r="G2" s="24" t="s">
        <v>15</v>
      </c>
      <c r="H2" s="24"/>
      <c r="I2" s="26"/>
      <c r="J2" s="123" t="s">
        <v>16</v>
      </c>
      <c r="K2" s="26"/>
      <c r="L2" s="26"/>
      <c r="M2" s="26"/>
      <c r="N2" s="26"/>
      <c r="O2" s="26"/>
      <c r="P2" s="26"/>
      <c r="Q2" s="26"/>
      <c r="R2" s="26"/>
      <c r="S2" s="26"/>
      <c r="T2" s="26"/>
      <c r="U2" s="26"/>
      <c r="V2" s="26"/>
      <c r="W2" s="26"/>
    </row>
    <row r="3" spans="1:23" ht="27.95" customHeight="1">
      <c r="A3" s="57" t="str">
        <f>HYPERLINK("https://www.old.metropolis.org/sites/default/files/media_root/publications/issue_paper_vol_2_metropolises_addressing_global_agendas_v2.pdf","Metropolis Adressing the Global Agendas ")</f>
        <v xml:space="preserve">Metropolis Adressing the Global Agendas </v>
      </c>
      <c r="B3" s="58" t="s">
        <v>52</v>
      </c>
      <c r="C3" s="59" t="s">
        <v>70</v>
      </c>
      <c r="D3" s="59" t="s">
        <v>71</v>
      </c>
      <c r="E3" s="58" t="s">
        <v>40</v>
      </c>
      <c r="F3" s="59" t="s">
        <v>72</v>
      </c>
      <c r="G3" s="58" t="s">
        <v>61</v>
      </c>
      <c r="H3" s="59"/>
      <c r="I3" s="60"/>
      <c r="J3" s="57"/>
      <c r="K3" s="59"/>
      <c r="L3" s="59"/>
      <c r="M3" s="59"/>
      <c r="N3" s="59"/>
      <c r="O3" s="59"/>
      <c r="P3" s="59"/>
      <c r="Q3" s="59"/>
      <c r="R3" s="59"/>
      <c r="S3" s="59"/>
      <c r="T3" s="59"/>
      <c r="U3" s="59"/>
      <c r="V3" s="59"/>
      <c r="W3" s="59"/>
    </row>
    <row r="4" spans="1:23" ht="27.95" customHeight="1">
      <c r="A4" s="61" t="s">
        <v>81</v>
      </c>
      <c r="B4" s="62" t="s">
        <v>38</v>
      </c>
      <c r="C4" s="62" t="s">
        <v>82</v>
      </c>
      <c r="D4" s="63" t="s">
        <v>639</v>
      </c>
      <c r="E4" s="62" t="s">
        <v>40</v>
      </c>
      <c r="F4" s="63" t="s">
        <v>14</v>
      </c>
      <c r="G4" s="62" t="s">
        <v>61</v>
      </c>
      <c r="H4" s="63"/>
      <c r="I4" s="63" t="s">
        <v>84</v>
      </c>
      <c r="J4" s="61" t="s">
        <v>85</v>
      </c>
      <c r="K4" s="63"/>
      <c r="L4" s="63"/>
      <c r="M4" s="63"/>
      <c r="N4" s="63"/>
      <c r="O4" s="63"/>
      <c r="P4" s="63"/>
      <c r="Q4" s="63"/>
      <c r="R4" s="63"/>
      <c r="S4" s="63"/>
      <c r="T4" s="63"/>
      <c r="U4" s="63"/>
      <c r="V4" s="63"/>
      <c r="W4" s="63"/>
    </row>
    <row r="5" spans="1:23" ht="27.95" customHeight="1">
      <c r="A5" s="57" t="s">
        <v>86</v>
      </c>
      <c r="B5" s="58" t="s">
        <v>38</v>
      </c>
      <c r="C5" s="59" t="s">
        <v>87</v>
      </c>
      <c r="D5" s="59" t="s">
        <v>12</v>
      </c>
      <c r="E5" s="58" t="s">
        <v>40</v>
      </c>
      <c r="F5" s="59"/>
      <c r="G5" s="58" t="s">
        <v>61</v>
      </c>
      <c r="H5" s="59"/>
      <c r="I5" s="58" t="s">
        <v>88</v>
      </c>
      <c r="J5" s="57" t="s">
        <v>85</v>
      </c>
      <c r="K5" s="59"/>
      <c r="L5" s="59"/>
      <c r="M5" s="59"/>
      <c r="N5" s="59"/>
      <c r="O5" s="59"/>
      <c r="P5" s="59"/>
      <c r="Q5" s="59"/>
      <c r="R5" s="59"/>
      <c r="S5" s="59"/>
      <c r="T5" s="59"/>
      <c r="U5" s="59"/>
      <c r="V5" s="59"/>
      <c r="W5" s="59"/>
    </row>
    <row r="6" spans="1:23" ht="27.95" customHeight="1">
      <c r="A6" s="61" t="s">
        <v>89</v>
      </c>
      <c r="B6" s="63" t="s">
        <v>32</v>
      </c>
      <c r="C6" s="63" t="s">
        <v>90</v>
      </c>
      <c r="D6" s="63" t="s">
        <v>91</v>
      </c>
      <c r="E6" s="62" t="s">
        <v>40</v>
      </c>
      <c r="F6" s="63" t="s">
        <v>92</v>
      </c>
      <c r="G6" s="82" t="s">
        <v>93</v>
      </c>
      <c r="H6" s="63" t="s">
        <v>94</v>
      </c>
      <c r="I6" s="63" t="s">
        <v>95</v>
      </c>
      <c r="J6" s="61" t="s">
        <v>96</v>
      </c>
      <c r="K6" s="63"/>
      <c r="L6" s="63"/>
      <c r="M6" s="63"/>
      <c r="N6" s="63"/>
      <c r="O6" s="63"/>
      <c r="P6" s="63"/>
      <c r="Q6" s="63"/>
      <c r="R6" s="63"/>
      <c r="S6" s="63"/>
      <c r="T6" s="63"/>
      <c r="U6" s="63"/>
      <c r="V6" s="63"/>
      <c r="W6" s="63"/>
    </row>
    <row r="7" spans="1:23" ht="27.95" customHeight="1">
      <c r="A7" s="52" t="s">
        <v>157</v>
      </c>
      <c r="B7" s="53" t="s">
        <v>59</v>
      </c>
      <c r="C7" s="53" t="s">
        <v>158</v>
      </c>
      <c r="D7" s="54" t="s">
        <v>21</v>
      </c>
      <c r="E7" s="53" t="s">
        <v>159</v>
      </c>
      <c r="F7" s="54" t="s">
        <v>14</v>
      </c>
      <c r="G7" s="53" t="s">
        <v>160</v>
      </c>
      <c r="H7" s="54" t="s">
        <v>161</v>
      </c>
      <c r="I7" s="54" t="s">
        <v>162</v>
      </c>
      <c r="J7" s="52" t="s">
        <v>163</v>
      </c>
      <c r="K7" s="54"/>
      <c r="L7" s="54"/>
      <c r="M7" s="54"/>
      <c r="N7" s="54"/>
      <c r="O7" s="54"/>
      <c r="P7" s="54"/>
      <c r="Q7" s="54"/>
      <c r="R7" s="54"/>
      <c r="S7" s="54"/>
      <c r="T7" s="54"/>
      <c r="U7" s="54"/>
      <c r="V7" s="54"/>
      <c r="W7" s="54"/>
    </row>
    <row r="8" spans="1:23" ht="27.95" customHeight="1">
      <c r="A8" s="67" t="str">
        <f>HYPERLINK("https://social-rights-balkan.org/wp-content/uploads/Handbook_2030-Agenda-in-my-Municipality-4.pdf","Agenda 2030 in My Municipality ")</f>
        <v xml:space="preserve">Agenda 2030 in My Municipality </v>
      </c>
      <c r="B8" s="63" t="s">
        <v>49</v>
      </c>
      <c r="C8" s="63" t="s">
        <v>176</v>
      </c>
      <c r="D8" s="63" t="s">
        <v>12</v>
      </c>
      <c r="E8" s="63"/>
      <c r="F8" s="63"/>
      <c r="G8" s="63"/>
      <c r="H8" s="63"/>
      <c r="I8" s="63" t="s">
        <v>177</v>
      </c>
      <c r="J8" s="67" t="s">
        <v>178</v>
      </c>
      <c r="K8" s="68"/>
      <c r="L8" s="63"/>
      <c r="M8" s="63"/>
      <c r="N8" s="63"/>
      <c r="O8" s="63"/>
      <c r="P8" s="63"/>
      <c r="Q8" s="63"/>
      <c r="R8" s="63"/>
      <c r="S8" s="63"/>
      <c r="T8" s="63"/>
      <c r="U8" s="63"/>
      <c r="V8" s="63"/>
      <c r="W8" s="63"/>
    </row>
    <row r="9" spans="1:23" ht="27.95" customHeight="1">
      <c r="A9" s="66" t="s">
        <v>205</v>
      </c>
      <c r="B9" s="59" t="s">
        <v>206</v>
      </c>
      <c r="C9" s="59" t="s">
        <v>207</v>
      </c>
      <c r="D9" s="59" t="s">
        <v>12</v>
      </c>
      <c r="E9" s="59"/>
      <c r="F9" s="59" t="s">
        <v>20</v>
      </c>
      <c r="G9" s="59" t="s">
        <v>208</v>
      </c>
      <c r="H9" s="59"/>
      <c r="I9" s="59"/>
      <c r="J9" s="59"/>
      <c r="K9" s="66" t="s">
        <v>209</v>
      </c>
      <c r="L9" s="59"/>
      <c r="M9" s="59"/>
      <c r="N9" s="59"/>
      <c r="O9" s="59"/>
      <c r="P9" s="59"/>
      <c r="Q9" s="59"/>
      <c r="R9" s="59"/>
      <c r="S9" s="59"/>
      <c r="T9" s="59"/>
      <c r="U9" s="59"/>
      <c r="V9" s="59"/>
      <c r="W9" s="59"/>
    </row>
    <row r="10" spans="1:23" ht="27.95" customHeight="1">
      <c r="A10" s="61" t="s">
        <v>220</v>
      </c>
      <c r="B10" s="62" t="s">
        <v>221</v>
      </c>
      <c r="C10" s="62" t="s">
        <v>222</v>
      </c>
      <c r="D10" s="62" t="s">
        <v>12</v>
      </c>
      <c r="E10" s="62" t="s">
        <v>40</v>
      </c>
      <c r="F10" s="62" t="s">
        <v>14</v>
      </c>
      <c r="G10" s="62" t="s">
        <v>223</v>
      </c>
      <c r="H10" s="62" t="s">
        <v>212</v>
      </c>
      <c r="I10" s="62" t="s">
        <v>224</v>
      </c>
      <c r="J10" s="70" t="s">
        <v>225</v>
      </c>
      <c r="K10" s="63"/>
      <c r="L10" s="63"/>
      <c r="M10" s="63"/>
      <c r="N10" s="63"/>
      <c r="O10" s="63"/>
      <c r="P10" s="63"/>
      <c r="Q10" s="63"/>
      <c r="R10" s="63"/>
      <c r="S10" s="63"/>
      <c r="T10" s="63"/>
      <c r="U10" s="63"/>
      <c r="V10" s="63"/>
      <c r="W10" s="63"/>
    </row>
    <row r="11" spans="1:23" s="45" customFormat="1" ht="30" customHeight="1">
      <c r="A11" s="3" t="s">
        <v>226</v>
      </c>
      <c r="B11" s="43" t="s">
        <v>227</v>
      </c>
      <c r="C11" s="43" t="s">
        <v>228</v>
      </c>
      <c r="D11" s="43" t="s">
        <v>12</v>
      </c>
      <c r="E11" s="43" t="s">
        <v>13</v>
      </c>
      <c r="F11" s="43" t="s">
        <v>229</v>
      </c>
      <c r="G11" s="43" t="s">
        <v>100</v>
      </c>
      <c r="H11" s="43" t="s">
        <v>212</v>
      </c>
      <c r="I11" s="43"/>
      <c r="J11" s="3" t="s">
        <v>230</v>
      </c>
      <c r="K11" s="4"/>
      <c r="L11" s="4"/>
      <c r="M11" s="4"/>
      <c r="N11" s="4"/>
      <c r="O11" s="4"/>
      <c r="P11" s="4"/>
      <c r="Q11" s="4"/>
      <c r="R11" s="4"/>
      <c r="S11" s="4"/>
      <c r="T11" s="4"/>
      <c r="U11" s="4"/>
      <c r="V11" s="4"/>
      <c r="W11" s="4"/>
    </row>
    <row r="12" spans="1:23" s="45" customFormat="1" ht="30" customHeight="1">
      <c r="A12" s="122" t="s">
        <v>231</v>
      </c>
      <c r="B12" s="24" t="s">
        <v>1228</v>
      </c>
      <c r="C12" s="24" t="s">
        <v>233</v>
      </c>
      <c r="D12" s="24" t="s">
        <v>234</v>
      </c>
      <c r="E12" s="24" t="s">
        <v>13</v>
      </c>
      <c r="F12" s="24" t="s">
        <v>229</v>
      </c>
      <c r="G12" s="24" t="s">
        <v>100</v>
      </c>
      <c r="H12" s="24" t="s">
        <v>235</v>
      </c>
      <c r="I12" s="24"/>
      <c r="J12" s="122" t="s">
        <v>236</v>
      </c>
      <c r="K12" s="26"/>
      <c r="L12" s="26"/>
      <c r="M12" s="26"/>
      <c r="N12" s="26"/>
      <c r="O12" s="26"/>
      <c r="P12" s="26"/>
      <c r="Q12" s="26"/>
      <c r="R12" s="26"/>
      <c r="S12" s="26"/>
      <c r="T12" s="26"/>
      <c r="U12" s="26"/>
      <c r="V12" s="26"/>
      <c r="W12" s="26"/>
    </row>
    <row r="13" spans="1:23" s="45" customFormat="1" ht="30" customHeight="1">
      <c r="A13" s="3" t="s">
        <v>241</v>
      </c>
      <c r="B13" s="43" t="s">
        <v>242</v>
      </c>
      <c r="C13" s="43" t="s">
        <v>243</v>
      </c>
      <c r="D13" s="43" t="s">
        <v>234</v>
      </c>
      <c r="E13" s="43" t="s">
        <v>13</v>
      </c>
      <c r="F13" s="43" t="s">
        <v>244</v>
      </c>
      <c r="G13" s="43" t="s">
        <v>245</v>
      </c>
      <c r="H13" s="43" t="s">
        <v>212</v>
      </c>
      <c r="I13" s="43" t="s">
        <v>246</v>
      </c>
      <c r="J13" s="3" t="s">
        <v>247</v>
      </c>
      <c r="K13" s="4"/>
      <c r="L13" s="4"/>
      <c r="M13" s="4"/>
      <c r="N13" s="4"/>
      <c r="O13" s="4"/>
      <c r="P13" s="4"/>
      <c r="Q13" s="4"/>
      <c r="R13" s="4"/>
      <c r="S13" s="4"/>
      <c r="T13" s="4"/>
      <c r="U13" s="4"/>
      <c r="V13" s="4"/>
      <c r="W13" s="4"/>
    </row>
    <row r="14" spans="1:23" s="45" customFormat="1" ht="30" customHeight="1">
      <c r="A14" s="122" t="s">
        <v>248</v>
      </c>
      <c r="B14" s="24" t="s">
        <v>249</v>
      </c>
      <c r="C14" s="24" t="s">
        <v>250</v>
      </c>
      <c r="D14" s="24" t="s">
        <v>12</v>
      </c>
      <c r="E14" s="24" t="s">
        <v>13</v>
      </c>
      <c r="F14" s="24" t="s">
        <v>251</v>
      </c>
      <c r="G14" s="24" t="s">
        <v>61</v>
      </c>
      <c r="H14" s="24" t="s">
        <v>212</v>
      </c>
      <c r="I14" s="24" t="s">
        <v>252</v>
      </c>
      <c r="J14" s="122" t="s">
        <v>253</v>
      </c>
      <c r="K14" s="26"/>
      <c r="L14" s="26"/>
      <c r="M14" s="26"/>
      <c r="N14" s="26"/>
      <c r="O14" s="26"/>
      <c r="P14" s="26"/>
      <c r="Q14" s="26"/>
      <c r="R14" s="26"/>
      <c r="S14" s="26"/>
      <c r="T14" s="26"/>
      <c r="U14" s="26"/>
      <c r="V14" s="26"/>
      <c r="W14" s="26"/>
    </row>
    <row r="15" spans="1:23" ht="27.95" customHeight="1">
      <c r="A15" s="66" t="s">
        <v>265</v>
      </c>
      <c r="B15" s="59" t="s">
        <v>931</v>
      </c>
      <c r="C15" s="59" t="s">
        <v>267</v>
      </c>
      <c r="D15" s="59" t="s">
        <v>12</v>
      </c>
      <c r="E15" s="59"/>
      <c r="F15" s="59"/>
      <c r="G15" s="59"/>
      <c r="H15" s="59"/>
      <c r="I15" s="59" t="s">
        <v>268</v>
      </c>
      <c r="J15" s="59"/>
      <c r="K15" s="59"/>
      <c r="L15" s="59"/>
      <c r="M15" s="59"/>
      <c r="N15" s="59"/>
      <c r="O15" s="59"/>
      <c r="P15" s="59"/>
      <c r="Q15" s="59"/>
      <c r="R15" s="59"/>
      <c r="S15" s="59"/>
      <c r="T15" s="59"/>
      <c r="U15" s="59"/>
      <c r="V15" s="59"/>
      <c r="W15" s="59"/>
    </row>
    <row r="16" spans="1:23" ht="27.95" customHeight="1">
      <c r="A16" s="67" t="str">
        <f>HYPERLINK("https://www.partnerschaften2030.de/wp-content/uploads/2018/10/Multi-stakeholder-partnerships-in-the-context-of-Agenda-2030.pdf","Multi-stakeholder partnerships in the context of Agenda 2030 - A practice-based analysis of potential benefits, challenges and success factors")</f>
        <v>Multi-stakeholder partnerships in the context of Agenda 2030 - A practice-based analysis of potential benefits, challenges and success factors</v>
      </c>
      <c r="B16" s="63" t="s">
        <v>269</v>
      </c>
      <c r="C16" s="63" t="s">
        <v>270</v>
      </c>
      <c r="D16" s="63" t="s">
        <v>12</v>
      </c>
      <c r="E16" s="63"/>
      <c r="F16" s="63"/>
      <c r="G16" s="63"/>
      <c r="H16" s="63"/>
      <c r="I16" s="63"/>
      <c r="J16" s="63"/>
      <c r="K16" s="63"/>
      <c r="L16" s="63"/>
      <c r="M16" s="63"/>
      <c r="N16" s="63"/>
      <c r="O16" s="63"/>
      <c r="P16" s="63"/>
      <c r="Q16" s="63"/>
      <c r="R16" s="63"/>
      <c r="S16" s="63"/>
      <c r="T16" s="63"/>
      <c r="U16" s="63"/>
      <c r="V16" s="63"/>
      <c r="W16" s="63"/>
    </row>
    <row r="17" spans="1:23" s="45" customFormat="1" ht="30" customHeight="1">
      <c r="A17" s="124" t="str">
        <f>HYPERLINK("http://www.data4sdgs.org ","Data for SDG")</f>
        <v>Data for SDG</v>
      </c>
      <c r="B17" s="4" t="s">
        <v>170</v>
      </c>
      <c r="C17" s="4" t="s">
        <v>278</v>
      </c>
      <c r="D17" s="4" t="s">
        <v>12</v>
      </c>
      <c r="E17" s="4" t="s">
        <v>13</v>
      </c>
      <c r="F17" s="4" t="s">
        <v>20</v>
      </c>
      <c r="G17" s="4"/>
      <c r="H17" s="4" t="s">
        <v>279</v>
      </c>
      <c r="I17" s="4" t="s">
        <v>280</v>
      </c>
      <c r="J17" s="4"/>
      <c r="K17" s="4"/>
      <c r="L17" s="4"/>
      <c r="M17" s="4"/>
      <c r="N17" s="4"/>
      <c r="O17" s="4"/>
      <c r="P17" s="4"/>
      <c r="Q17" s="4"/>
      <c r="R17" s="4"/>
      <c r="S17" s="4"/>
      <c r="T17" s="4"/>
      <c r="U17" s="4"/>
      <c r="V17" s="4"/>
      <c r="W17" s="4"/>
    </row>
    <row r="18" spans="1:23" ht="27.95" customHeight="1">
      <c r="A18" s="67" t="str">
        <f>HYPERLINK("https://resourcecentre.c40.org","C40 Resource Center ")</f>
        <v xml:space="preserve">C40 Resource Center </v>
      </c>
      <c r="B18" s="63" t="s">
        <v>283</v>
      </c>
      <c r="C18" s="63" t="s">
        <v>284</v>
      </c>
      <c r="D18" s="63" t="s">
        <v>285</v>
      </c>
      <c r="E18" s="63"/>
      <c r="F18" s="63"/>
      <c r="G18" s="63"/>
      <c r="H18" s="63"/>
      <c r="I18" s="63"/>
      <c r="J18" s="63"/>
      <c r="K18" s="63"/>
      <c r="L18" s="63"/>
      <c r="M18" s="63"/>
      <c r="N18" s="63"/>
      <c r="O18" s="63"/>
      <c r="P18" s="63"/>
      <c r="Q18" s="63"/>
      <c r="R18" s="63"/>
      <c r="S18" s="63"/>
      <c r="T18" s="63"/>
      <c r="U18" s="63"/>
      <c r="V18" s="63"/>
      <c r="W18" s="63"/>
    </row>
    <row r="19" spans="1:23" ht="27.95" customHeight="1">
      <c r="A19" s="66" t="str">
        <f>HYPERLINK("https://urbanrurallinkages.files.wordpress.com/2019/07/url-gp.pdf","Guiding Principles for Urban-Rural Linkages to Advanced Integrated Territorial Development")</f>
        <v>Guiding Principles for Urban-Rural Linkages to Advanced Integrated Territorial Development</v>
      </c>
      <c r="B19" s="59" t="s">
        <v>17</v>
      </c>
      <c r="C19" s="59" t="s">
        <v>1170</v>
      </c>
      <c r="D19" s="59" t="s">
        <v>12</v>
      </c>
      <c r="E19" s="59" t="s">
        <v>19</v>
      </c>
      <c r="F19" s="59" t="s">
        <v>294</v>
      </c>
      <c r="G19" s="59" t="s">
        <v>208</v>
      </c>
      <c r="H19" s="59" t="s">
        <v>51</v>
      </c>
      <c r="I19" s="59" t="s">
        <v>295</v>
      </c>
      <c r="J19" s="66" t="s">
        <v>296</v>
      </c>
      <c r="K19" s="59"/>
      <c r="L19" s="59"/>
      <c r="M19" s="59"/>
      <c r="N19" s="59"/>
      <c r="O19" s="59"/>
      <c r="P19" s="59"/>
      <c r="Q19" s="59"/>
      <c r="R19" s="59"/>
      <c r="S19" s="59"/>
      <c r="T19" s="59"/>
      <c r="U19" s="59"/>
      <c r="V19" s="59"/>
      <c r="W19" s="59"/>
    </row>
    <row r="20" spans="1:23" ht="27.95" customHeight="1">
      <c r="A20" s="67" t="str">
        <f>HYPERLINK("https://www.giz.de/en/downloads_els/Spinning%20The%20Web_Interactive-mexico.pdf","Spinning the web – the co-benefit approachtoan integrated implementaiton of the 2030 Agenda and the Paris Agreement in Mexico")</f>
        <v>Spinning the web – the co-benefit approachtoan integrated implementaiton of the 2030 Agenda and the Paris Agreement in Mexico</v>
      </c>
      <c r="B20" s="63" t="s">
        <v>49</v>
      </c>
      <c r="C20" s="63" t="s">
        <v>297</v>
      </c>
      <c r="D20" s="63" t="s">
        <v>436</v>
      </c>
      <c r="E20" s="63"/>
      <c r="F20" s="63"/>
      <c r="G20" s="63"/>
      <c r="H20" s="63"/>
      <c r="I20" s="63"/>
      <c r="J20" s="67" t="s">
        <v>298</v>
      </c>
      <c r="K20" s="63"/>
      <c r="L20" s="63"/>
      <c r="M20" s="63"/>
      <c r="N20" s="63"/>
      <c r="O20" s="63"/>
      <c r="P20" s="63"/>
      <c r="Q20" s="63"/>
      <c r="R20" s="63"/>
      <c r="S20" s="63"/>
      <c r="T20" s="63"/>
      <c r="U20" s="63"/>
      <c r="V20" s="63"/>
      <c r="W20" s="63"/>
    </row>
    <row r="21" spans="1:23" ht="27.95" customHeight="1">
      <c r="A21" s="66" t="str">
        <f>HYPERLINK("http://www.nrg4sd.org/wp-content/uploads/2018/10/Localizing-the-SDGs_nrg4SD_Report.pdf","Localzing the SDGs - Regional Government Paving the Way
")</f>
        <v xml:space="preserve">Localzing the SDGs - Regional Government Paving the Way
</v>
      </c>
      <c r="B21" s="59" t="s">
        <v>307</v>
      </c>
      <c r="C21" s="59" t="s">
        <v>308</v>
      </c>
      <c r="D21" s="59" t="s">
        <v>12</v>
      </c>
      <c r="E21" s="59"/>
      <c r="F21" s="59"/>
      <c r="G21" s="59"/>
      <c r="H21" s="59"/>
      <c r="I21" s="59" t="s">
        <v>309</v>
      </c>
      <c r="J21" s="59"/>
      <c r="K21" s="59"/>
      <c r="L21" s="59"/>
      <c r="M21" s="59"/>
      <c r="N21" s="59"/>
      <c r="O21" s="59"/>
      <c r="P21" s="59"/>
      <c r="Q21" s="59"/>
      <c r="R21" s="59"/>
      <c r="S21" s="59"/>
      <c r="T21" s="59"/>
      <c r="U21" s="59"/>
      <c r="V21" s="59"/>
      <c r="W21" s="59"/>
    </row>
    <row r="22" spans="1:23" ht="27.95" customHeight="1">
      <c r="A22" s="67" t="str">
        <f>HYPERLINK("http://localizingthesdgs.org/library/290/Local-support-for-global-challenges.pdf","Local support for global challenges")</f>
        <v>Local support for global challenges</v>
      </c>
      <c r="B22" s="63" t="s">
        <v>310</v>
      </c>
      <c r="C22" s="63" t="s">
        <v>311</v>
      </c>
      <c r="D22" s="63" t="s">
        <v>12</v>
      </c>
      <c r="E22" s="63"/>
      <c r="F22" s="63"/>
      <c r="G22" s="63"/>
      <c r="H22" s="63"/>
      <c r="I22" s="63" t="s">
        <v>312</v>
      </c>
      <c r="J22" s="63"/>
      <c r="K22" s="63"/>
      <c r="L22" s="63"/>
      <c r="M22" s="63"/>
      <c r="N22" s="63"/>
      <c r="O22" s="63"/>
      <c r="P22" s="63"/>
      <c r="Q22" s="63"/>
      <c r="R22" s="63"/>
      <c r="S22" s="63"/>
      <c r="T22" s="63"/>
      <c r="U22" s="63"/>
      <c r="V22" s="63"/>
      <c r="W22" s="63"/>
    </row>
    <row r="23" spans="1:23" ht="27.95" customHeight="1">
      <c r="A23" s="66" t="str">
        <f>HYPERLINK("http://localizingthesdgs.org/library/253/Roadmap-for-localizing-SDGs-in-Asia-Pacific.pdf","Roadmap for Local Government in Localizing the SDGs        ")</f>
        <v xml:space="preserve">Roadmap for Local Government in Localizing the SDGs        </v>
      </c>
      <c r="B23" s="59" t="s">
        <v>200</v>
      </c>
      <c r="C23" s="59" t="s">
        <v>313</v>
      </c>
      <c r="D23" s="59" t="s">
        <v>12</v>
      </c>
      <c r="E23" s="59"/>
      <c r="F23" s="59"/>
      <c r="G23" s="59"/>
      <c r="H23" s="59"/>
      <c r="I23" s="59" t="s">
        <v>314</v>
      </c>
      <c r="J23" s="66" t="s">
        <v>315</v>
      </c>
      <c r="K23" s="66" t="s">
        <v>316</v>
      </c>
      <c r="L23" s="59"/>
      <c r="M23" s="59"/>
      <c r="N23" s="59"/>
      <c r="O23" s="59"/>
      <c r="P23" s="59"/>
      <c r="Q23" s="59"/>
      <c r="R23" s="59"/>
      <c r="S23" s="59"/>
      <c r="T23" s="59"/>
      <c r="U23" s="59"/>
      <c r="V23" s="59"/>
      <c r="W23" s="59"/>
    </row>
    <row r="24" spans="1:23" ht="27.95" customHeight="1">
      <c r="A24" s="63" t="s">
        <v>317</v>
      </c>
      <c r="B24" s="63" t="s">
        <v>318</v>
      </c>
      <c r="C24" s="63" t="s">
        <v>319</v>
      </c>
      <c r="D24" s="63" t="s">
        <v>432</v>
      </c>
      <c r="E24" s="63"/>
      <c r="F24" s="63"/>
      <c r="G24" s="63"/>
      <c r="H24" s="63"/>
      <c r="I24" s="63" t="s">
        <v>321</v>
      </c>
      <c r="J24" s="63"/>
      <c r="K24" s="63"/>
      <c r="L24" s="63"/>
      <c r="M24" s="63"/>
      <c r="N24" s="63"/>
      <c r="O24" s="63"/>
      <c r="P24" s="63"/>
      <c r="Q24" s="63"/>
      <c r="R24" s="63"/>
      <c r="S24" s="63"/>
      <c r="T24" s="63"/>
      <c r="U24" s="63"/>
      <c r="V24" s="63"/>
      <c r="W24" s="63"/>
    </row>
    <row r="25" spans="1:23" ht="27.95" customHeight="1">
      <c r="A25" s="66" t="str">
        <f>HYPERLINK("https://new.unhabitat.org/sites/default/files/documents/2019-05/how_to_formulate_a_nup.pdf","
How to Formulate a National Urban Policy - A PRACTICAL GUIDE")</f>
        <v xml:space="preserve">
How to Formulate a National Urban Policy - A PRACTICAL GUIDE</v>
      </c>
      <c r="B25" s="59" t="s">
        <v>17</v>
      </c>
      <c r="C25" s="59" t="s">
        <v>343</v>
      </c>
      <c r="D25" s="59" t="s">
        <v>91</v>
      </c>
      <c r="E25" s="59"/>
      <c r="F25" s="59"/>
      <c r="G25" s="59"/>
      <c r="H25" s="59"/>
      <c r="I25" s="59"/>
      <c r="J25" s="66" t="s">
        <v>344</v>
      </c>
      <c r="K25" s="59"/>
      <c r="L25" s="59"/>
      <c r="M25" s="59"/>
      <c r="N25" s="59"/>
      <c r="O25" s="59"/>
      <c r="P25" s="59"/>
      <c r="Q25" s="59"/>
      <c r="R25" s="59"/>
      <c r="S25" s="59"/>
      <c r="T25" s="59"/>
      <c r="U25" s="59"/>
      <c r="V25" s="59"/>
      <c r="W25" s="59"/>
    </row>
    <row r="26" spans="1:23" ht="27.95" customHeight="1">
      <c r="A26" s="67" t="s">
        <v>345</v>
      </c>
      <c r="B26" s="63" t="s">
        <v>346</v>
      </c>
      <c r="C26" s="63" t="s">
        <v>347</v>
      </c>
      <c r="D26" s="63" t="s">
        <v>12</v>
      </c>
      <c r="E26" s="63"/>
      <c r="F26" s="63"/>
      <c r="G26" s="63"/>
      <c r="H26" s="63"/>
      <c r="I26" s="63" t="s">
        <v>348</v>
      </c>
      <c r="J26" s="63"/>
      <c r="K26" s="63"/>
      <c r="L26" s="63"/>
      <c r="M26" s="63"/>
      <c r="N26" s="63"/>
      <c r="O26" s="63"/>
      <c r="P26" s="63"/>
      <c r="Q26" s="63"/>
      <c r="R26" s="63"/>
      <c r="S26" s="63"/>
      <c r="T26" s="63"/>
      <c r="U26" s="63"/>
      <c r="V26" s="63"/>
      <c r="W26" s="63"/>
    </row>
    <row r="27" spans="1:23" ht="27.95" customHeight="1">
      <c r="A27" s="66" t="str">
        <f>HYPERLINK("https://www.2030transformationfund.com/projects/","2030 Agenda Transformation Fund")</f>
        <v>2030 Agenda Transformation Fund</v>
      </c>
      <c r="B27" s="59" t="s">
        <v>1203</v>
      </c>
      <c r="C27" s="59" t="s">
        <v>1171</v>
      </c>
      <c r="D27" s="59" t="s">
        <v>12</v>
      </c>
      <c r="E27" s="76"/>
      <c r="F27" s="76"/>
      <c r="G27" s="76"/>
      <c r="H27" s="76"/>
      <c r="I27" s="76"/>
      <c r="J27" s="76"/>
      <c r="K27" s="76"/>
      <c r="L27" s="76"/>
      <c r="M27" s="76"/>
      <c r="N27" s="76"/>
      <c r="O27" s="76"/>
      <c r="P27" s="76"/>
      <c r="Q27" s="76"/>
      <c r="R27" s="76"/>
      <c r="S27" s="76"/>
      <c r="T27" s="76"/>
      <c r="U27" s="76"/>
      <c r="V27" s="76"/>
      <c r="W27" s="76"/>
    </row>
    <row r="28" spans="1:23" ht="27.95" customHeight="1">
      <c r="A28" s="67" t="str">
        <f>HYPERLINK("https://www.inequality-challenge.com/welcome-to-the-platform-innovation/projects/","Inequality  Challenge")</f>
        <v>Inequality  Challenge</v>
      </c>
      <c r="B28" s="63" t="s">
        <v>1203</v>
      </c>
      <c r="C28" s="63" t="s">
        <v>1172</v>
      </c>
      <c r="D28" s="63" t="s">
        <v>12</v>
      </c>
      <c r="E28" s="63"/>
      <c r="F28" s="63"/>
      <c r="G28" s="63"/>
      <c r="H28" s="63"/>
      <c r="I28" s="63"/>
      <c r="J28" s="63"/>
      <c r="K28" s="63" t="s">
        <v>369</v>
      </c>
      <c r="L28" s="63"/>
      <c r="M28" s="63"/>
      <c r="N28" s="63"/>
      <c r="O28" s="63"/>
      <c r="P28" s="63"/>
      <c r="Q28" s="63"/>
      <c r="R28" s="63"/>
      <c r="S28" s="63"/>
      <c r="T28" s="63"/>
      <c r="U28" s="63"/>
      <c r="V28" s="63"/>
      <c r="W28" s="63"/>
    </row>
    <row r="29" spans="1:23" ht="27.95" customHeight="1">
      <c r="A29" s="66" t="str">
        <f>HYPERLINK("https://go-goals.org/downloadable-material/","Go Goals - Board Game ")</f>
        <v xml:space="preserve">Go Goals - Board Game </v>
      </c>
      <c r="B29" s="59" t="s">
        <v>206</v>
      </c>
      <c r="C29" s="54" t="s">
        <v>378</v>
      </c>
      <c r="D29" s="59" t="s">
        <v>12</v>
      </c>
      <c r="E29" s="59"/>
      <c r="F29" s="59"/>
      <c r="G29" s="59"/>
      <c r="H29" s="59"/>
      <c r="I29" s="59"/>
      <c r="J29" s="59"/>
      <c r="K29" s="59"/>
      <c r="L29" s="59"/>
      <c r="M29" s="59"/>
      <c r="N29" s="59"/>
      <c r="O29" s="59"/>
      <c r="P29" s="59"/>
      <c r="Q29" s="59"/>
      <c r="R29" s="59"/>
      <c r="S29" s="59"/>
      <c r="T29" s="59"/>
      <c r="U29" s="59"/>
      <c r="V29" s="59"/>
      <c r="W29" s="59"/>
    </row>
    <row r="30" spans="1:23" ht="27.95" customHeight="1">
      <c r="A30" s="63" t="s">
        <v>379</v>
      </c>
      <c r="B30" s="63" t="s">
        <v>931</v>
      </c>
      <c r="C30" s="63" t="s">
        <v>381</v>
      </c>
      <c r="D30" s="63" t="s">
        <v>12</v>
      </c>
      <c r="E30" s="63"/>
      <c r="F30" s="63"/>
      <c r="G30" s="63"/>
      <c r="H30" s="63"/>
      <c r="I30" s="63" t="s">
        <v>382</v>
      </c>
      <c r="J30" s="63"/>
      <c r="K30" s="63"/>
      <c r="L30" s="63"/>
      <c r="M30" s="63"/>
      <c r="N30" s="63"/>
      <c r="O30" s="63"/>
      <c r="P30" s="63"/>
      <c r="Q30" s="63"/>
      <c r="R30" s="63"/>
      <c r="S30" s="63"/>
      <c r="T30" s="63"/>
      <c r="U30" s="63"/>
      <c r="V30" s="63"/>
      <c r="W30" s="63"/>
    </row>
    <row r="31" spans="1:23" s="45" customFormat="1" ht="30" customHeight="1">
      <c r="A31" s="44" t="str">
        <f>HYPERLINK("https://sustainabledevelopment.un.org/topics/sustainablecities","Sustainable Development Goals Knowlege Platform - Sustainable Cities ")</f>
        <v xml:space="preserve">Sustainable Development Goals Knowlege Platform - Sustainable Cities </v>
      </c>
      <c r="B31" s="4" t="s">
        <v>206</v>
      </c>
      <c r="C31" s="4" t="s">
        <v>383</v>
      </c>
      <c r="D31" s="4" t="s">
        <v>12</v>
      </c>
      <c r="E31" s="4" t="s">
        <v>13</v>
      </c>
      <c r="F31" s="4"/>
      <c r="G31" s="4" t="s">
        <v>208</v>
      </c>
      <c r="H31" s="4" t="s">
        <v>330</v>
      </c>
      <c r="I31" s="4"/>
      <c r="J31" s="44" t="s">
        <v>384</v>
      </c>
      <c r="K31" s="4"/>
      <c r="L31" s="4"/>
      <c r="M31" s="4"/>
      <c r="N31" s="4"/>
      <c r="O31" s="4"/>
      <c r="P31" s="4"/>
      <c r="Q31" s="4"/>
      <c r="R31" s="4"/>
      <c r="S31" s="4"/>
      <c r="T31" s="4"/>
      <c r="U31" s="4"/>
      <c r="V31" s="4"/>
      <c r="W31" s="4"/>
    </row>
    <row r="32" spans="1:23" ht="27.95" customHeight="1">
      <c r="A32" s="61" t="s">
        <v>390</v>
      </c>
      <c r="B32" s="63" t="s">
        <v>391</v>
      </c>
      <c r="C32" s="63" t="s">
        <v>392</v>
      </c>
      <c r="D32" s="63" t="s">
        <v>12</v>
      </c>
      <c r="E32" s="63" t="s">
        <v>19</v>
      </c>
      <c r="F32" s="63"/>
      <c r="G32" s="63" t="s">
        <v>208</v>
      </c>
      <c r="H32" s="63" t="s">
        <v>330</v>
      </c>
      <c r="I32" s="63"/>
      <c r="J32" s="67" t="s">
        <v>393</v>
      </c>
      <c r="K32" s="68"/>
      <c r="L32" s="63"/>
      <c r="M32" s="63"/>
      <c r="N32" s="63"/>
      <c r="O32" s="63"/>
      <c r="P32" s="63"/>
      <c r="Q32" s="63"/>
      <c r="R32" s="63"/>
      <c r="S32" s="63"/>
      <c r="T32" s="63"/>
      <c r="U32" s="63"/>
      <c r="V32" s="63"/>
      <c r="W32" s="63"/>
    </row>
    <row r="33" spans="1:23" ht="27.95" customHeight="1">
      <c r="A33" s="66" t="str">
        <f>HYPERLINK("https://repositorio.cepal.org/bitstream/handle/11362/44193/1/S1800555_en.pdf","METHODOLOGICAL GUIDE on planning for the implementation of the 2030 Agenda in Latin America and the Caribbean")</f>
        <v>METHODOLOGICAL GUIDE on planning for the implementation of the 2030 Agenda in Latin America and the Caribbean</v>
      </c>
      <c r="B33" s="59" t="s">
        <v>396</v>
      </c>
      <c r="C33" s="59" t="s">
        <v>397</v>
      </c>
      <c r="D33" s="59" t="s">
        <v>12</v>
      </c>
      <c r="E33" s="59"/>
      <c r="F33" s="59" t="s">
        <v>30</v>
      </c>
      <c r="G33" s="59" t="s">
        <v>387</v>
      </c>
      <c r="H33" s="59"/>
      <c r="I33" s="59"/>
      <c r="J33" s="66" t="s">
        <v>398</v>
      </c>
      <c r="K33" s="59"/>
      <c r="L33" s="59"/>
      <c r="M33" s="59"/>
      <c r="N33" s="59"/>
      <c r="O33" s="59"/>
      <c r="P33" s="59"/>
      <c r="Q33" s="59"/>
      <c r="R33" s="59"/>
      <c r="S33" s="59"/>
      <c r="T33" s="59"/>
      <c r="U33" s="59"/>
      <c r="V33" s="59"/>
      <c r="W33" s="59"/>
    </row>
    <row r="34" spans="1:23" ht="27.95" customHeight="1">
      <c r="A34" s="61" t="s">
        <v>403</v>
      </c>
      <c r="B34" s="63" t="s">
        <v>404</v>
      </c>
      <c r="C34" s="63" t="s">
        <v>405</v>
      </c>
      <c r="D34" s="63" t="s">
        <v>12</v>
      </c>
      <c r="E34" s="63" t="s">
        <v>406</v>
      </c>
      <c r="F34" s="63"/>
      <c r="G34" s="63" t="s">
        <v>100</v>
      </c>
      <c r="H34" s="63"/>
      <c r="I34" s="63"/>
      <c r="J34" s="67" t="s">
        <v>407</v>
      </c>
      <c r="K34" s="63"/>
      <c r="L34" s="63"/>
      <c r="M34" s="63"/>
      <c r="N34" s="63"/>
      <c r="O34" s="63"/>
      <c r="P34" s="63"/>
      <c r="Q34" s="63"/>
      <c r="R34" s="63"/>
      <c r="S34" s="63"/>
      <c r="T34" s="63"/>
      <c r="U34" s="63"/>
      <c r="V34" s="63"/>
      <c r="W34" s="63"/>
    </row>
    <row r="35" spans="1:23" ht="27.95" customHeight="1">
      <c r="A35" s="66" t="s">
        <v>412</v>
      </c>
      <c r="B35" s="59" t="s">
        <v>45</v>
      </c>
      <c r="C35" s="59" t="s">
        <v>413</v>
      </c>
      <c r="D35" s="59" t="s">
        <v>111</v>
      </c>
      <c r="E35" s="59" t="s">
        <v>19</v>
      </c>
      <c r="F35" s="59" t="s">
        <v>414</v>
      </c>
      <c r="G35" s="59" t="s">
        <v>415</v>
      </c>
      <c r="H35" s="59"/>
      <c r="I35" s="59" t="s">
        <v>416</v>
      </c>
      <c r="J35" s="59"/>
      <c r="K35" s="59"/>
      <c r="L35" s="59"/>
      <c r="M35" s="59"/>
      <c r="N35" s="59"/>
      <c r="O35" s="59"/>
      <c r="P35" s="59"/>
      <c r="Q35" s="59"/>
      <c r="R35" s="59"/>
      <c r="S35" s="59"/>
      <c r="T35" s="59"/>
      <c r="U35" s="59"/>
      <c r="V35" s="59"/>
      <c r="W35" s="59"/>
    </row>
    <row r="36" spans="1:23" ht="27.95" customHeight="1">
      <c r="A36" s="67" t="str">
        <f>HYPERLINK("https://cifal-flanders.org/cifal-activities/materials/sdg-training-materials/","SDG Training Materials ")</f>
        <v xml:space="preserve">SDG Training Materials </v>
      </c>
      <c r="B36" s="63" t="s">
        <v>420</v>
      </c>
      <c r="C36" s="63" t="s">
        <v>421</v>
      </c>
      <c r="D36" s="63" t="s">
        <v>401</v>
      </c>
      <c r="E36" s="63"/>
      <c r="F36" s="63"/>
      <c r="G36" s="63"/>
      <c r="H36" s="63"/>
      <c r="I36" s="63"/>
      <c r="J36" s="63"/>
      <c r="K36" s="63"/>
      <c r="L36" s="63"/>
      <c r="M36" s="63"/>
      <c r="N36" s="63"/>
      <c r="O36" s="63"/>
      <c r="P36" s="63"/>
      <c r="Q36" s="63"/>
      <c r="R36" s="63"/>
      <c r="S36" s="63"/>
      <c r="T36" s="63"/>
      <c r="U36" s="63"/>
      <c r="V36" s="63"/>
      <c r="W36" s="63"/>
    </row>
    <row r="37" spans="1:23" ht="27.95" customHeight="1">
      <c r="A37" s="66" t="str">
        <f>HYPERLINK("https://www.giz.de/en/worldwide/64279.html","City Challenge")</f>
        <v>City Challenge</v>
      </c>
      <c r="B37" s="59" t="s">
        <v>1203</v>
      </c>
      <c r="C37" s="59" t="s">
        <v>1174</v>
      </c>
      <c r="D37" s="59" t="s">
        <v>428</v>
      </c>
      <c r="E37" s="59"/>
      <c r="F37" s="59"/>
      <c r="G37" s="59"/>
      <c r="H37" s="59"/>
      <c r="I37" s="59"/>
      <c r="J37" s="59"/>
      <c r="K37" s="59"/>
      <c r="L37" s="59"/>
      <c r="M37" s="59"/>
      <c r="N37" s="59"/>
      <c r="O37" s="59"/>
      <c r="P37" s="59"/>
      <c r="Q37" s="59"/>
      <c r="R37" s="59"/>
      <c r="S37" s="59"/>
      <c r="T37" s="59"/>
      <c r="U37" s="59"/>
      <c r="V37" s="59"/>
      <c r="W37" s="59"/>
    </row>
    <row r="38" spans="1:23" ht="27.95" customHeight="1">
      <c r="A38" s="67" t="str">
        <f>HYPERLINK("https://www.adaptationcommunity.net/wp-content/uploads/2017/03/201805_GIZ_Climate-Risk-Management-Training_Factsheet.pdf","Dealing with climate-related Loss and Damage as part of comprehensive climate risk management
")</f>
        <v xml:space="preserve">Dealing with climate-related Loss and Damage as part of comprehensive climate risk management
</v>
      </c>
      <c r="B38" s="63" t="s">
        <v>1211</v>
      </c>
      <c r="C38" s="63" t="s">
        <v>454</v>
      </c>
      <c r="D38" s="63" t="s">
        <v>455</v>
      </c>
      <c r="E38" s="63"/>
      <c r="F38" s="63"/>
      <c r="G38" s="63"/>
      <c r="H38" s="63"/>
      <c r="I38" s="63"/>
      <c r="J38" s="63"/>
      <c r="K38" s="63"/>
      <c r="L38" s="63"/>
      <c r="M38" s="63"/>
      <c r="N38" s="63"/>
      <c r="O38" s="63"/>
      <c r="P38" s="63"/>
      <c r="Q38" s="63"/>
      <c r="R38" s="63"/>
      <c r="S38" s="63"/>
      <c r="T38" s="63"/>
      <c r="U38" s="63"/>
      <c r="V38" s="63"/>
      <c r="W38" s="63"/>
    </row>
    <row r="39" spans="1:23" ht="27.95" customHeight="1">
      <c r="A39" s="66" t="str">
        <f>HYPERLINK("https://www.adaptationcommunity.net/download/va/Training-conept-Public-infrastructure-risk-assessment.pdf","End-to-End Training on Public Infrastructure Climate Risk Assessment")</f>
        <v>End-to-End Training on Public Infrastructure Climate Risk Assessment</v>
      </c>
      <c r="B39" s="59" t="s">
        <v>1211</v>
      </c>
      <c r="C39" s="59" t="s">
        <v>456</v>
      </c>
      <c r="D39" s="59" t="s">
        <v>457</v>
      </c>
      <c r="E39" s="59"/>
      <c r="F39" s="59"/>
      <c r="G39" s="59"/>
      <c r="H39" s="59"/>
      <c r="I39" s="59"/>
      <c r="J39" s="59"/>
      <c r="K39" s="59"/>
      <c r="L39" s="59"/>
      <c r="M39" s="59"/>
      <c r="N39" s="59"/>
      <c r="O39" s="59"/>
      <c r="P39" s="59"/>
      <c r="Q39" s="59"/>
      <c r="R39" s="59"/>
      <c r="S39" s="59"/>
      <c r="T39" s="59"/>
      <c r="U39" s="59"/>
      <c r="V39" s="59"/>
      <c r="W39" s="59"/>
    </row>
    <row r="40" spans="1:23" ht="27.95" customHeight="1">
      <c r="A40" s="67" t="str">
        <f>HYPERLINK("https://www.localclimateaction.org/resources/publications-tools","V-LED Stimulating Urban Climate Action / Tools and Publications")</f>
        <v>V-LED Stimulating Urban Climate Action / Tools and Publications</v>
      </c>
      <c r="B40" s="63" t="s">
        <v>461</v>
      </c>
      <c r="C40" s="63" t="s">
        <v>462</v>
      </c>
      <c r="D40" s="80" t="s">
        <v>460</v>
      </c>
      <c r="E40" s="63"/>
      <c r="F40" s="63"/>
      <c r="G40" s="63"/>
      <c r="H40" s="63"/>
      <c r="I40" s="63"/>
      <c r="J40" s="63"/>
      <c r="K40" s="63"/>
      <c r="L40" s="63"/>
      <c r="M40" s="63"/>
      <c r="N40" s="63"/>
      <c r="O40" s="63"/>
      <c r="P40" s="63"/>
      <c r="Q40" s="63"/>
      <c r="R40" s="63"/>
      <c r="S40" s="63"/>
      <c r="T40" s="63"/>
      <c r="U40" s="63"/>
      <c r="V40" s="63"/>
      <c r="W40" s="63"/>
    </row>
    <row r="41" spans="1:23" ht="27.95" customHeight="1">
      <c r="A41" s="66" t="str">
        <f>HYPERLINK("https://smartnet.niua.org/csc/assessment_framework.php","Climate Smart Cities - Assessment Framework ")</f>
        <v xml:space="preserve">Climate Smart Cities - Assessment Framework </v>
      </c>
      <c r="B41" s="59" t="s">
        <v>463</v>
      </c>
      <c r="C41" s="59" t="s">
        <v>464</v>
      </c>
      <c r="D41" s="79" t="s">
        <v>460</v>
      </c>
      <c r="E41" s="59"/>
      <c r="F41" s="59"/>
      <c r="G41" s="59"/>
      <c r="H41" s="59"/>
      <c r="I41" s="59"/>
      <c r="J41" s="59"/>
      <c r="K41" s="59"/>
      <c r="L41" s="59"/>
      <c r="M41" s="59"/>
      <c r="N41" s="59"/>
      <c r="O41" s="59"/>
      <c r="P41" s="59"/>
      <c r="Q41" s="59"/>
      <c r="R41" s="59"/>
      <c r="S41" s="59"/>
      <c r="T41" s="59"/>
      <c r="U41" s="59"/>
      <c r="V41" s="59"/>
      <c r="W41" s="59"/>
    </row>
    <row r="42" spans="1:23" ht="27.95" customHeight="1">
      <c r="A42" s="67" t="s">
        <v>472</v>
      </c>
      <c r="B42" s="63" t="s">
        <v>473</v>
      </c>
      <c r="C42" s="63" t="s">
        <v>474</v>
      </c>
      <c r="D42" s="63" t="s">
        <v>468</v>
      </c>
      <c r="E42" s="63"/>
      <c r="F42" s="63"/>
      <c r="G42" s="63"/>
      <c r="H42" s="63"/>
      <c r="I42" s="63"/>
      <c r="J42" s="63"/>
      <c r="K42" s="63" t="s">
        <v>475</v>
      </c>
      <c r="L42" s="63"/>
      <c r="M42" s="63"/>
      <c r="N42" s="63"/>
      <c r="O42" s="63"/>
      <c r="P42" s="63"/>
      <c r="Q42" s="63"/>
      <c r="R42" s="63"/>
      <c r="S42" s="63"/>
      <c r="T42" s="63"/>
      <c r="U42" s="63"/>
      <c r="V42" s="63"/>
      <c r="W42" s="63"/>
    </row>
    <row r="43" spans="1:23" s="45" customFormat="1" ht="30" customHeight="1">
      <c r="A43" s="5" t="str">
        <f>HYPERLINK("http://www.iuc.eu/resources/","International Urban Cooperation (IUC) Ressources")</f>
        <v>International Urban Cooperation (IUC) Ressources</v>
      </c>
      <c r="B43" s="35" t="s">
        <v>490</v>
      </c>
      <c r="C43" s="35" t="s">
        <v>491</v>
      </c>
      <c r="D43" s="35" t="s">
        <v>492</v>
      </c>
      <c r="E43" s="35" t="s">
        <v>493</v>
      </c>
      <c r="F43" s="35"/>
      <c r="G43" s="35" t="s">
        <v>387</v>
      </c>
      <c r="H43" s="35"/>
      <c r="I43" s="35"/>
      <c r="J43" s="5" t="s">
        <v>494</v>
      </c>
      <c r="K43" s="35"/>
      <c r="L43" s="35"/>
      <c r="M43" s="35"/>
      <c r="N43" s="35"/>
      <c r="O43" s="35"/>
      <c r="P43" s="35"/>
      <c r="Q43" s="35"/>
      <c r="R43" s="35"/>
      <c r="S43" s="35"/>
      <c r="T43" s="35"/>
      <c r="U43" s="35"/>
      <c r="V43" s="35"/>
      <c r="W43" s="35"/>
    </row>
    <row r="44" spans="1:23" ht="27.95" customHeight="1">
      <c r="A44" s="67" t="s">
        <v>500</v>
      </c>
      <c r="B44" s="63" t="s">
        <v>1229</v>
      </c>
      <c r="C44" s="63" t="s">
        <v>502</v>
      </c>
      <c r="D44" s="63" t="s">
        <v>91</v>
      </c>
      <c r="E44" s="63"/>
      <c r="F44" s="63" t="s">
        <v>503</v>
      </c>
      <c r="G44" s="63"/>
      <c r="H44" s="63"/>
      <c r="I44" s="63" t="s">
        <v>504</v>
      </c>
      <c r="J44" s="63"/>
      <c r="K44" s="63"/>
      <c r="L44" s="63"/>
      <c r="M44" s="63"/>
      <c r="N44" s="63"/>
      <c r="O44" s="63"/>
      <c r="P44" s="63"/>
      <c r="Q44" s="63"/>
      <c r="R44" s="63"/>
      <c r="S44" s="63"/>
      <c r="T44" s="63"/>
      <c r="U44" s="63"/>
      <c r="V44" s="63"/>
      <c r="W44" s="63"/>
    </row>
    <row r="45" spans="1:23" ht="27.95" customHeight="1">
      <c r="A45" s="66" t="str">
        <f>HYPERLINK("https://gendercc.net/fileadmin/inhalte/dokumente/8_Resources/Publications/Guidebook_Gender_and_Urban_Climate_Policy_June_2015.pdf","Gender and Urban Climate Policy Gender-Sensitive Policies Make a Difference")</f>
        <v>Gender and Urban Climate Policy Gender-Sensitive Policies Make a Difference</v>
      </c>
      <c r="B45" s="59" t="s">
        <v>1214</v>
      </c>
      <c r="C45" s="59" t="s">
        <v>513</v>
      </c>
      <c r="D45" s="59" t="s">
        <v>507</v>
      </c>
      <c r="E45" s="59"/>
      <c r="F45" s="59"/>
      <c r="G45" s="59"/>
      <c r="H45" s="59"/>
      <c r="I45" s="59"/>
      <c r="J45" s="66" t="s">
        <v>514</v>
      </c>
      <c r="K45" s="59"/>
      <c r="L45" s="59"/>
      <c r="M45" s="59"/>
      <c r="N45" s="59"/>
      <c r="O45" s="59"/>
      <c r="P45" s="59"/>
      <c r="Q45" s="59"/>
      <c r="R45" s="59"/>
      <c r="S45" s="59"/>
      <c r="T45" s="59"/>
      <c r="U45" s="59"/>
      <c r="V45" s="59"/>
      <c r="W45" s="59"/>
    </row>
    <row r="46" spans="1:23" ht="27.95" customHeight="1">
      <c r="A46" s="61" t="s">
        <v>566</v>
      </c>
      <c r="B46" s="62" t="s">
        <v>569</v>
      </c>
      <c r="C46" s="62" t="s">
        <v>571</v>
      </c>
      <c r="D46" s="63" t="s">
        <v>21</v>
      </c>
      <c r="E46" s="62" t="s">
        <v>40</v>
      </c>
      <c r="F46" s="62" t="s">
        <v>72</v>
      </c>
      <c r="G46" s="62" t="s">
        <v>61</v>
      </c>
      <c r="H46" s="62" t="s">
        <v>48</v>
      </c>
      <c r="I46" s="62" t="s">
        <v>572</v>
      </c>
      <c r="J46" s="61" t="s">
        <v>573</v>
      </c>
      <c r="K46" s="63"/>
      <c r="L46" s="63"/>
      <c r="M46" s="63"/>
      <c r="N46" s="63"/>
      <c r="O46" s="63"/>
      <c r="P46" s="63"/>
      <c r="Q46" s="63"/>
      <c r="R46" s="63"/>
      <c r="S46" s="63"/>
      <c r="T46" s="63"/>
      <c r="U46" s="63"/>
      <c r="V46" s="63"/>
      <c r="W46" s="63"/>
    </row>
    <row r="47" spans="1:23" ht="27.95" customHeight="1">
      <c r="A47" s="66" t="s">
        <v>89</v>
      </c>
      <c r="B47" s="59" t="s">
        <v>32</v>
      </c>
      <c r="C47" s="59" t="s">
        <v>90</v>
      </c>
      <c r="D47" s="59" t="s">
        <v>91</v>
      </c>
      <c r="E47" s="59" t="s">
        <v>563</v>
      </c>
      <c r="F47" s="59"/>
      <c r="G47" s="59"/>
      <c r="H47" s="59"/>
      <c r="I47" s="59" t="s">
        <v>95</v>
      </c>
      <c r="J47" s="59"/>
      <c r="K47" s="59"/>
      <c r="L47" s="59"/>
      <c r="M47" s="59"/>
      <c r="N47" s="59"/>
      <c r="O47" s="59"/>
      <c r="P47" s="59"/>
      <c r="Q47" s="59"/>
      <c r="R47" s="59"/>
      <c r="S47" s="59"/>
      <c r="T47" s="59"/>
      <c r="U47" s="59"/>
      <c r="V47" s="59"/>
      <c r="W47" s="59"/>
    </row>
    <row r="48" spans="1:23" ht="27.95" customHeight="1">
      <c r="A48" s="67" t="s">
        <v>570</v>
      </c>
      <c r="B48" s="63" t="s">
        <v>540</v>
      </c>
      <c r="C48" s="63" t="s">
        <v>574</v>
      </c>
      <c r="D48" s="63" t="s">
        <v>12</v>
      </c>
      <c r="E48" s="63"/>
      <c r="F48" s="63"/>
      <c r="G48" s="63"/>
      <c r="H48" s="63"/>
      <c r="I48" s="63"/>
      <c r="J48" s="63"/>
      <c r="K48" s="63"/>
      <c r="L48" s="63"/>
      <c r="M48" s="63"/>
      <c r="N48" s="63"/>
      <c r="O48" s="63"/>
      <c r="P48" s="63"/>
      <c r="Q48" s="63"/>
      <c r="R48" s="63"/>
      <c r="S48" s="63"/>
      <c r="T48" s="63"/>
      <c r="U48" s="63"/>
      <c r="V48" s="63"/>
      <c r="W48" s="63"/>
    </row>
    <row r="49" spans="1:23" ht="27.95" customHeight="1">
      <c r="A49" s="59" t="s">
        <v>647</v>
      </c>
      <c r="B49" s="59" t="s">
        <v>49</v>
      </c>
      <c r="C49" s="59" t="s">
        <v>648</v>
      </c>
      <c r="D49" s="59" t="s">
        <v>21</v>
      </c>
      <c r="E49" s="59" t="s">
        <v>19</v>
      </c>
      <c r="F49" s="59"/>
      <c r="G49" s="59" t="s">
        <v>245</v>
      </c>
      <c r="H49" s="59"/>
      <c r="I49" s="59" t="s">
        <v>650</v>
      </c>
      <c r="J49" s="59"/>
      <c r="K49" s="66" t="s">
        <v>651</v>
      </c>
      <c r="L49" s="59"/>
      <c r="M49" s="59"/>
      <c r="N49" s="59"/>
      <c r="O49" s="59"/>
      <c r="P49" s="59"/>
      <c r="Q49" s="59"/>
      <c r="R49" s="59"/>
      <c r="S49" s="59"/>
      <c r="T49" s="59"/>
      <c r="U49" s="59"/>
      <c r="V49" s="59"/>
      <c r="W49" s="59"/>
    </row>
    <row r="50" spans="1:23" ht="27.95" customHeight="1">
      <c r="A50" s="67" t="s">
        <v>583</v>
      </c>
      <c r="B50" s="63" t="s">
        <v>49</v>
      </c>
      <c r="C50" s="63" t="s">
        <v>584</v>
      </c>
      <c r="D50" s="63" t="s">
        <v>21</v>
      </c>
      <c r="E50" s="63"/>
      <c r="F50" s="63"/>
      <c r="G50" s="63"/>
      <c r="H50" s="63"/>
      <c r="I50" s="63" t="s">
        <v>585</v>
      </c>
      <c r="J50" s="63"/>
      <c r="K50" s="63"/>
      <c r="L50" s="63"/>
      <c r="M50" s="63"/>
      <c r="N50" s="63"/>
      <c r="O50" s="63"/>
      <c r="P50" s="63"/>
      <c r="Q50" s="63"/>
      <c r="R50" s="63"/>
      <c r="S50" s="63"/>
      <c r="T50" s="63"/>
      <c r="U50" s="63"/>
      <c r="V50" s="63"/>
      <c r="W50" s="63"/>
    </row>
    <row r="51" spans="1:23" ht="27.95" customHeight="1">
      <c r="A51" s="57" t="s">
        <v>596</v>
      </c>
      <c r="B51" s="59" t="s">
        <v>598</v>
      </c>
      <c r="C51" s="58" t="s">
        <v>1089</v>
      </c>
      <c r="D51" s="58" t="s">
        <v>601</v>
      </c>
      <c r="E51" s="58" t="s">
        <v>40</v>
      </c>
      <c r="F51" s="58" t="s">
        <v>14</v>
      </c>
      <c r="G51" s="58" t="s">
        <v>61</v>
      </c>
      <c r="H51" s="58" t="s">
        <v>112</v>
      </c>
      <c r="I51" s="58" t="s">
        <v>603</v>
      </c>
      <c r="J51" s="57" t="s">
        <v>604</v>
      </c>
      <c r="K51" s="59" t="s">
        <v>605</v>
      </c>
      <c r="L51" s="59" t="s">
        <v>534</v>
      </c>
      <c r="M51" s="59"/>
      <c r="N51" s="59"/>
      <c r="O51" s="59"/>
      <c r="P51" s="59"/>
      <c r="Q51" s="59"/>
      <c r="R51" s="59"/>
      <c r="S51" s="59"/>
      <c r="T51" s="59"/>
      <c r="U51" s="59"/>
      <c r="V51" s="59"/>
      <c r="W51" s="59"/>
    </row>
    <row r="52" spans="1:23" ht="27.95" customHeight="1">
      <c r="A52" s="67" t="s">
        <v>757</v>
      </c>
      <c r="B52" s="63" t="s">
        <v>931</v>
      </c>
      <c r="C52" s="63" t="s">
        <v>759</v>
      </c>
      <c r="D52" s="63" t="s">
        <v>760</v>
      </c>
      <c r="E52" s="63"/>
      <c r="F52" s="63" t="s">
        <v>257</v>
      </c>
      <c r="G52" s="63"/>
      <c r="H52" s="63"/>
      <c r="I52" s="63"/>
      <c r="J52" s="63"/>
      <c r="K52" s="63"/>
      <c r="L52" s="63"/>
      <c r="M52" s="63"/>
      <c r="N52" s="63"/>
      <c r="O52" s="63"/>
      <c r="P52" s="63"/>
      <c r="Q52" s="63"/>
      <c r="R52" s="63"/>
      <c r="S52" s="63"/>
      <c r="T52" s="63"/>
      <c r="U52" s="63"/>
      <c r="V52" s="63"/>
      <c r="W52" s="63"/>
    </row>
    <row r="53" spans="1:23" ht="27.95" customHeight="1">
      <c r="A53" s="66" t="s">
        <v>617</v>
      </c>
      <c r="B53" s="59" t="s">
        <v>17</v>
      </c>
      <c r="C53" s="59" t="s">
        <v>619</v>
      </c>
      <c r="D53" s="59" t="s">
        <v>432</v>
      </c>
      <c r="E53" s="59" t="s">
        <v>33</v>
      </c>
      <c r="F53" s="59"/>
      <c r="G53" s="59"/>
      <c r="H53" s="59"/>
      <c r="I53" s="59"/>
      <c r="J53" s="59"/>
      <c r="K53" s="59"/>
      <c r="L53" s="59"/>
      <c r="M53" s="59"/>
      <c r="N53" s="59"/>
      <c r="O53" s="59"/>
      <c r="P53" s="59"/>
      <c r="Q53" s="59"/>
      <c r="R53" s="59"/>
      <c r="S53" s="59"/>
      <c r="T53" s="59"/>
      <c r="U53" s="59"/>
      <c r="V53" s="59"/>
      <c r="W53" s="59"/>
    </row>
    <row r="54" spans="1:23" ht="27.95" customHeight="1">
      <c r="A54" s="67" t="str">
        <f>HYPERLINK("https://www.adelphi.de/en/system/files/mediathek/bilder/GIZ_Urban%20Climate%20Finance.pdf","Challenges and opportunities for urban climate finance – Lessons learned from eThekwini, Santiago de Chile and Chennai")</f>
        <v>Challenges and opportunities for urban climate finance – Lessons learned from eThekwini, Santiago de Chile and Chennai</v>
      </c>
      <c r="B54" s="63" t="s">
        <v>49</v>
      </c>
      <c r="C54" s="63" t="s">
        <v>798</v>
      </c>
      <c r="D54" s="63" t="s">
        <v>645</v>
      </c>
      <c r="E54" s="63"/>
      <c r="F54" s="63"/>
      <c r="G54" s="63"/>
      <c r="H54" s="63"/>
      <c r="I54" s="63"/>
      <c r="J54" s="63"/>
      <c r="K54" s="63"/>
      <c r="L54" s="63"/>
      <c r="M54" s="63"/>
      <c r="N54" s="63"/>
      <c r="O54" s="63"/>
      <c r="P54" s="63"/>
      <c r="Q54" s="63"/>
      <c r="R54" s="63"/>
      <c r="S54" s="63"/>
      <c r="T54" s="63"/>
      <c r="U54" s="63"/>
      <c r="V54" s="63"/>
      <c r="W54" s="63"/>
    </row>
    <row r="55" spans="1:23" ht="27.95" customHeight="1">
      <c r="A55" s="66" t="s">
        <v>801</v>
      </c>
      <c r="B55" s="59" t="s">
        <v>803</v>
      </c>
      <c r="C55" s="59" t="s">
        <v>804</v>
      </c>
      <c r="D55" s="59" t="s">
        <v>645</v>
      </c>
      <c r="E55" s="59"/>
      <c r="F55" s="59"/>
      <c r="G55" s="59"/>
      <c r="H55" s="59"/>
      <c r="I55" s="59" t="s">
        <v>805</v>
      </c>
      <c r="J55" s="59"/>
      <c r="K55" s="59"/>
      <c r="L55" s="59"/>
      <c r="M55" s="59"/>
      <c r="N55" s="59"/>
      <c r="O55" s="59"/>
      <c r="P55" s="59"/>
      <c r="Q55" s="59"/>
      <c r="R55" s="59"/>
      <c r="S55" s="59"/>
      <c r="T55" s="59"/>
      <c r="U55" s="59"/>
      <c r="V55" s="59"/>
      <c r="W55" s="59"/>
    </row>
    <row r="56" spans="1:23" ht="27.95" customHeight="1">
      <c r="A56" s="67" t="s">
        <v>649</v>
      </c>
      <c r="B56" s="63" t="s">
        <v>38</v>
      </c>
      <c r="C56" s="63" t="s">
        <v>652</v>
      </c>
      <c r="D56" s="63" t="s">
        <v>83</v>
      </c>
      <c r="E56" s="63"/>
      <c r="F56" s="63"/>
      <c r="G56" s="63"/>
      <c r="H56" s="63"/>
      <c r="I56" s="63" t="s">
        <v>653</v>
      </c>
      <c r="J56" s="63"/>
      <c r="K56" s="63"/>
      <c r="L56" s="63"/>
      <c r="M56" s="63"/>
      <c r="N56" s="63"/>
      <c r="O56" s="63"/>
      <c r="P56" s="63"/>
      <c r="Q56" s="63"/>
      <c r="R56" s="63"/>
      <c r="S56" s="63"/>
      <c r="T56" s="63"/>
      <c r="U56" s="63"/>
      <c r="V56" s="63"/>
      <c r="W56" s="63"/>
    </row>
    <row r="57" spans="1:23" ht="27.95" customHeight="1">
      <c r="A57" s="66" t="s">
        <v>722</v>
      </c>
      <c r="B57" s="59" t="s">
        <v>1230</v>
      </c>
      <c r="C57" s="59" t="s">
        <v>724</v>
      </c>
      <c r="D57" s="59"/>
      <c r="E57" s="59"/>
      <c r="F57" s="59"/>
      <c r="G57" s="59"/>
      <c r="H57" s="59"/>
      <c r="I57" s="59" t="s">
        <v>725</v>
      </c>
      <c r="J57" s="59"/>
      <c r="K57" s="78" t="s">
        <v>727</v>
      </c>
      <c r="L57" s="59" t="s">
        <v>732</v>
      </c>
      <c r="M57" s="59"/>
      <c r="N57" s="59"/>
      <c r="O57" s="59"/>
      <c r="P57" s="59"/>
      <c r="Q57" s="59"/>
      <c r="R57" s="59"/>
      <c r="S57" s="59"/>
      <c r="T57" s="59"/>
      <c r="U57" s="59"/>
      <c r="V57" s="59"/>
      <c r="W57" s="59"/>
    </row>
    <row r="58" spans="1:23" ht="27.95" customHeight="1">
      <c r="A58" s="67" t="s">
        <v>733</v>
      </c>
      <c r="B58" s="63" t="s">
        <v>735</v>
      </c>
      <c r="C58" s="63" t="s">
        <v>736</v>
      </c>
      <c r="D58" s="63"/>
      <c r="E58" s="63"/>
      <c r="F58" s="63"/>
      <c r="G58" s="63"/>
      <c r="H58" s="63"/>
      <c r="I58" s="63" t="s">
        <v>738</v>
      </c>
      <c r="J58" s="63"/>
      <c r="K58" s="67" t="s">
        <v>739</v>
      </c>
      <c r="L58" s="63"/>
      <c r="M58" s="63"/>
      <c r="N58" s="63"/>
      <c r="O58" s="63"/>
      <c r="P58" s="63"/>
      <c r="Q58" s="63"/>
      <c r="R58" s="63"/>
      <c r="S58" s="63"/>
      <c r="T58" s="63"/>
      <c r="U58" s="63"/>
      <c r="V58" s="63"/>
      <c r="W58" s="63"/>
    </row>
    <row r="59" spans="1:23" ht="27.95" customHeight="1">
      <c r="A59" s="66" t="s">
        <v>871</v>
      </c>
      <c r="B59" s="59" t="s">
        <v>931</v>
      </c>
      <c r="C59" s="59" t="s">
        <v>873</v>
      </c>
      <c r="D59" s="59"/>
      <c r="E59" s="59"/>
      <c r="F59" s="59"/>
      <c r="G59" s="59"/>
      <c r="H59" s="59"/>
      <c r="I59" s="59" t="s">
        <v>874</v>
      </c>
      <c r="J59" s="59"/>
      <c r="K59" s="59"/>
      <c r="L59" s="59"/>
      <c r="M59" s="59"/>
      <c r="N59" s="59"/>
      <c r="O59" s="59"/>
      <c r="P59" s="59"/>
      <c r="Q59" s="59"/>
      <c r="R59" s="59"/>
      <c r="S59" s="59"/>
      <c r="T59" s="59"/>
      <c r="U59" s="59"/>
      <c r="V59" s="59"/>
      <c r="W59" s="59"/>
    </row>
    <row r="60" spans="1:23" ht="27.95" customHeight="1">
      <c r="A60" s="67" t="s">
        <v>743</v>
      </c>
      <c r="B60" s="63" t="s">
        <v>269</v>
      </c>
      <c r="C60" s="63" t="s">
        <v>745</v>
      </c>
      <c r="D60" s="63"/>
      <c r="E60" s="63"/>
      <c r="F60" s="63"/>
      <c r="G60" s="63"/>
      <c r="H60" s="63"/>
      <c r="I60" s="63"/>
      <c r="J60" s="67" t="s">
        <v>746</v>
      </c>
      <c r="K60" s="67" t="s">
        <v>747</v>
      </c>
      <c r="L60" s="63"/>
      <c r="M60" s="63"/>
      <c r="N60" s="63"/>
      <c r="O60" s="63"/>
      <c r="P60" s="63"/>
      <c r="Q60" s="63"/>
      <c r="R60" s="63"/>
      <c r="S60" s="63"/>
      <c r="T60" s="63"/>
      <c r="U60" s="63"/>
      <c r="V60" s="63"/>
      <c r="W60" s="63"/>
    </row>
    <row r="61" spans="1:23" ht="27.95" customHeight="1">
      <c r="A61" s="66" t="s">
        <v>882</v>
      </c>
      <c r="B61" s="59" t="s">
        <v>885</v>
      </c>
      <c r="C61" s="59" t="s">
        <v>1231</v>
      </c>
      <c r="D61" s="59"/>
      <c r="E61" s="59"/>
      <c r="F61" s="59"/>
      <c r="G61" s="59"/>
      <c r="H61" s="59"/>
      <c r="I61" s="59"/>
      <c r="J61" s="59"/>
      <c r="K61" s="59"/>
      <c r="L61" s="59"/>
      <c r="M61" s="59"/>
      <c r="N61" s="59"/>
      <c r="O61" s="59"/>
      <c r="P61" s="59"/>
      <c r="Q61" s="59"/>
      <c r="R61" s="59"/>
      <c r="S61" s="59"/>
      <c r="T61" s="59"/>
      <c r="U61" s="59"/>
      <c r="V61" s="59"/>
      <c r="W61" s="59"/>
    </row>
    <row r="62" spans="1:23" ht="27.95" customHeight="1">
      <c r="A62" s="67" t="s">
        <v>748</v>
      </c>
      <c r="B62" s="63" t="s">
        <v>750</v>
      </c>
      <c r="C62" s="63" t="s">
        <v>751</v>
      </c>
      <c r="D62" s="63"/>
      <c r="E62" s="63"/>
      <c r="F62" s="63"/>
      <c r="G62" s="63" t="s">
        <v>579</v>
      </c>
      <c r="H62" s="63"/>
      <c r="I62" s="63"/>
      <c r="J62" s="63"/>
      <c r="K62" s="63"/>
      <c r="L62" s="63"/>
      <c r="M62" s="63"/>
      <c r="N62" s="63"/>
      <c r="O62" s="63"/>
      <c r="P62" s="63"/>
      <c r="Q62" s="63"/>
      <c r="R62" s="63"/>
      <c r="S62" s="63"/>
      <c r="T62" s="63"/>
      <c r="U62" s="63"/>
      <c r="V62" s="63"/>
      <c r="W62" s="63"/>
    </row>
    <row r="63" spans="1:23" ht="27.95" customHeight="1">
      <c r="A63" s="66" t="str">
        <f>HYPERLINK("https://www.urbanet.info","URBANET")</f>
        <v>URBANET</v>
      </c>
      <c r="B63" s="59" t="s">
        <v>368</v>
      </c>
      <c r="C63" s="59" t="s">
        <v>764</v>
      </c>
      <c r="D63" s="59"/>
      <c r="E63" s="59"/>
      <c r="F63" s="59"/>
      <c r="G63" s="59"/>
      <c r="H63" s="59"/>
      <c r="I63" s="59"/>
      <c r="J63" s="59"/>
      <c r="K63" s="59"/>
      <c r="L63" s="59"/>
      <c r="M63" s="59"/>
      <c r="N63" s="59"/>
      <c r="O63" s="59"/>
      <c r="P63" s="59"/>
      <c r="Q63" s="59"/>
      <c r="R63" s="59"/>
      <c r="S63" s="59"/>
      <c r="T63" s="59"/>
      <c r="U63" s="59"/>
      <c r="V63" s="59"/>
      <c r="W63" s="59"/>
    </row>
    <row r="64" spans="1:23" ht="27.95" customHeight="1">
      <c r="A64" s="67" t="s">
        <v>890</v>
      </c>
      <c r="B64" s="63" t="s">
        <v>49</v>
      </c>
      <c r="C64" s="63" t="s">
        <v>1179</v>
      </c>
      <c r="D64" s="63"/>
      <c r="E64" s="63"/>
      <c r="F64" s="63"/>
      <c r="G64" s="63"/>
      <c r="H64" s="63"/>
      <c r="I64" s="63"/>
      <c r="J64" s="63"/>
      <c r="K64" s="63"/>
      <c r="L64" s="63"/>
      <c r="M64" s="63"/>
      <c r="N64" s="63"/>
      <c r="O64" s="63"/>
      <c r="P64" s="63"/>
      <c r="Q64" s="63"/>
      <c r="R64" s="63"/>
      <c r="S64" s="63"/>
      <c r="T64" s="63"/>
      <c r="U64" s="63"/>
      <c r="V64" s="63"/>
      <c r="W64" s="63"/>
    </row>
    <row r="65" spans="1:23" ht="27.95" customHeight="1">
      <c r="A65" s="66" t="s">
        <v>892</v>
      </c>
      <c r="B65" s="59" t="s">
        <v>49</v>
      </c>
      <c r="C65" s="59" t="s">
        <v>895</v>
      </c>
      <c r="D65" s="59"/>
      <c r="E65" s="59"/>
      <c r="F65" s="59"/>
      <c r="G65" s="59"/>
      <c r="H65" s="59"/>
      <c r="I65" s="59"/>
      <c r="J65" s="59"/>
      <c r="K65" s="59"/>
      <c r="L65" s="59"/>
      <c r="M65" s="59"/>
      <c r="N65" s="59"/>
      <c r="O65" s="59"/>
      <c r="P65" s="59"/>
      <c r="Q65" s="59"/>
      <c r="R65" s="59"/>
      <c r="S65" s="59"/>
      <c r="T65" s="59"/>
      <c r="U65" s="59"/>
      <c r="V65" s="59"/>
      <c r="W65" s="59"/>
    </row>
    <row r="66" spans="1:23" ht="27.95" customHeight="1">
      <c r="A66" s="67" t="s">
        <v>799</v>
      </c>
      <c r="B66" s="63" t="s">
        <v>17</v>
      </c>
      <c r="C66" s="63" t="s">
        <v>800</v>
      </c>
      <c r="D66" s="63"/>
      <c r="E66" s="63"/>
      <c r="F66" s="63"/>
      <c r="G66" s="63"/>
      <c r="H66" s="63"/>
      <c r="I66" s="63"/>
      <c r="J66" s="63"/>
      <c r="K66" s="63"/>
      <c r="L66" s="63"/>
      <c r="M66" s="63"/>
      <c r="N66" s="63"/>
      <c r="O66" s="63"/>
      <c r="P66" s="63"/>
      <c r="Q66" s="63"/>
      <c r="R66" s="63"/>
      <c r="S66" s="63"/>
      <c r="T66" s="63"/>
      <c r="U66" s="63"/>
      <c r="V66" s="63"/>
      <c r="W66" s="63"/>
    </row>
    <row r="67" spans="1:23" ht="27.95" customHeight="1">
      <c r="A67" s="66" t="s">
        <v>927</v>
      </c>
      <c r="B67" s="59" t="s">
        <v>931</v>
      </c>
      <c r="C67" s="59" t="s">
        <v>932</v>
      </c>
      <c r="D67" s="59"/>
      <c r="E67" s="59"/>
      <c r="F67" s="59"/>
      <c r="G67" s="59"/>
      <c r="H67" s="59"/>
      <c r="I67" s="59"/>
      <c r="J67" s="59"/>
      <c r="K67" s="59"/>
      <c r="L67" s="59"/>
      <c r="M67" s="59"/>
      <c r="N67" s="59"/>
      <c r="O67" s="59"/>
      <c r="P67" s="59"/>
      <c r="Q67" s="59"/>
      <c r="R67" s="59"/>
      <c r="S67" s="59"/>
      <c r="T67" s="59"/>
      <c r="U67" s="59"/>
      <c r="V67" s="59"/>
      <c r="W67" s="59"/>
    </row>
    <row r="68" spans="1:23" ht="27.95" customHeight="1">
      <c r="A68" s="67" t="str">
        <f>HYPERLINK("https://www.youtube.com/watch?v=Ws8risKTaww&amp;t=","Die Agenda 2030 umsetzen – auf die Städte kommt es an!
")</f>
        <v xml:space="preserve">Die Agenda 2030 umsetzen – auf die Städte kommt es an!
</v>
      </c>
      <c r="B68" s="63" t="s">
        <v>829</v>
      </c>
      <c r="C68" s="63" t="s">
        <v>831</v>
      </c>
      <c r="D68" s="63" t="s">
        <v>12</v>
      </c>
      <c r="E68" s="63" t="s">
        <v>832</v>
      </c>
      <c r="F68" s="63"/>
      <c r="G68" s="63"/>
      <c r="H68" s="63"/>
      <c r="I68" s="63"/>
      <c r="J68" s="63"/>
      <c r="K68" s="63"/>
      <c r="L68" s="63"/>
      <c r="M68" s="63"/>
      <c r="N68" s="63"/>
      <c r="O68" s="63"/>
      <c r="P68" s="63"/>
      <c r="Q68" s="63"/>
      <c r="R68" s="63"/>
      <c r="S68" s="63"/>
      <c r="T68" s="63"/>
      <c r="U68" s="63"/>
      <c r="V68" s="63"/>
      <c r="W68" s="63"/>
    </row>
    <row r="69" spans="1:23" ht="27.95" customHeight="1">
      <c r="A69" s="66" t="str">
        <f>HYPERLINK("https://gaiaeducation.org/product/sdgs-flashcards/ ","GAIA Education SDG Flash Cards")</f>
        <v>GAIA Education SDG Flash Cards</v>
      </c>
      <c r="B69" s="59" t="s">
        <v>860</v>
      </c>
      <c r="C69" s="59" t="s">
        <v>861</v>
      </c>
      <c r="D69" s="59"/>
      <c r="E69" s="59" t="s">
        <v>863</v>
      </c>
      <c r="F69" s="59"/>
      <c r="G69" s="59"/>
      <c r="H69" s="59"/>
      <c r="I69" s="59" t="s">
        <v>865</v>
      </c>
      <c r="J69" s="66" t="s">
        <v>866</v>
      </c>
      <c r="K69" s="66" t="s">
        <v>867</v>
      </c>
      <c r="L69" s="59"/>
      <c r="M69" s="59"/>
      <c r="N69" s="59"/>
      <c r="O69" s="59"/>
      <c r="P69" s="59"/>
      <c r="Q69" s="59"/>
      <c r="R69" s="59"/>
      <c r="S69" s="59"/>
      <c r="T69" s="59"/>
      <c r="U69" s="59"/>
      <c r="V69" s="59"/>
      <c r="W69" s="59"/>
    </row>
    <row r="70" spans="1:23" ht="27.95" customHeight="1">
      <c r="A70" s="67" t="str">
        <f>HYPERLINK("http://17goals.org/tools-and-resources/ ","17 Goals - Tools and Resource ")</f>
        <v xml:space="preserve">17 Goals - Tools and Resource </v>
      </c>
      <c r="B70" s="63"/>
      <c r="C70" s="63" t="s">
        <v>868</v>
      </c>
      <c r="D70" s="63"/>
      <c r="E70" s="63"/>
      <c r="F70" s="63"/>
      <c r="G70" s="63"/>
      <c r="H70" s="63"/>
      <c r="I70" s="63"/>
      <c r="J70" s="63"/>
      <c r="K70" s="63"/>
      <c r="L70" s="63"/>
      <c r="M70" s="63"/>
      <c r="N70" s="63"/>
      <c r="O70" s="63"/>
      <c r="P70" s="63"/>
      <c r="Q70" s="63"/>
      <c r="R70" s="63"/>
      <c r="S70" s="63"/>
      <c r="T70" s="63"/>
      <c r="U70" s="63"/>
      <c r="V70" s="63"/>
      <c r="W70" s="63"/>
    </row>
    <row r="71" spans="1:23" ht="27.95" customHeight="1">
      <c r="A71" s="66" t="str">
        <f>HYPERLINK("http://www.margreetdeheer.com/eng/globalgoals.html ","The Global Goals of Sustainable Development – Comic")</f>
        <v>The Global Goals of Sustainable Development – Comic</v>
      </c>
      <c r="B71" s="59" t="s">
        <v>869</v>
      </c>
      <c r="C71" s="59" t="s">
        <v>870</v>
      </c>
      <c r="D71" s="59"/>
      <c r="E71" s="59"/>
      <c r="F71" s="59"/>
      <c r="G71" s="59"/>
      <c r="H71" s="59"/>
      <c r="I71" s="59"/>
      <c r="J71" s="59"/>
      <c r="K71" s="59"/>
      <c r="L71" s="59"/>
      <c r="M71" s="59"/>
      <c r="N71" s="59"/>
      <c r="O71" s="59"/>
      <c r="P71" s="59"/>
      <c r="Q71" s="59"/>
      <c r="R71" s="59"/>
      <c r="S71" s="59"/>
      <c r="T71" s="59"/>
      <c r="U71" s="59"/>
      <c r="V71" s="59"/>
      <c r="W71" s="59"/>
    </row>
    <row r="72" spans="1:23" ht="27.95" customHeight="1">
      <c r="A72" s="67" t="str">
        <f>HYPERLINK("https://skew.engagement-global.de/sdg-werkzeugkasten.html","SDG-Werkzeugkasten")</f>
        <v>SDG-Werkzeugkasten</v>
      </c>
      <c r="B72" s="63" t="s">
        <v>879</v>
      </c>
      <c r="C72" s="63"/>
      <c r="D72" s="63" t="s">
        <v>12</v>
      </c>
      <c r="E72" s="63"/>
      <c r="F72" s="63"/>
      <c r="G72" s="63"/>
      <c r="H72" s="63"/>
      <c r="I72" s="63"/>
      <c r="J72" s="63"/>
      <c r="K72" s="67" t="s">
        <v>880</v>
      </c>
      <c r="L72" s="63"/>
      <c r="M72" s="63"/>
      <c r="N72" s="63"/>
      <c r="O72" s="63"/>
      <c r="P72" s="63"/>
      <c r="Q72" s="63"/>
      <c r="R72" s="63"/>
      <c r="S72" s="63"/>
      <c r="T72" s="63"/>
      <c r="U72" s="63"/>
      <c r="V72" s="63"/>
      <c r="W72" s="63"/>
    </row>
    <row r="73" spans="1:23" ht="27.95" customHeight="1">
      <c r="A73" s="59" t="s">
        <v>881</v>
      </c>
      <c r="B73" s="59" t="s">
        <v>879</v>
      </c>
      <c r="C73" s="59" t="s">
        <v>883</v>
      </c>
      <c r="D73" s="59" t="s">
        <v>12</v>
      </c>
      <c r="E73" s="59"/>
      <c r="F73" s="59"/>
      <c r="G73" s="59"/>
      <c r="H73" s="59"/>
      <c r="I73" s="59"/>
      <c r="J73" s="59"/>
      <c r="K73" s="66" t="s">
        <v>884</v>
      </c>
      <c r="L73" s="59"/>
      <c r="M73" s="59"/>
      <c r="N73" s="59"/>
      <c r="O73" s="59"/>
      <c r="P73" s="59"/>
      <c r="Q73" s="59"/>
      <c r="R73" s="59"/>
      <c r="S73" s="59"/>
      <c r="T73" s="59"/>
      <c r="U73" s="59"/>
      <c r="V73" s="59"/>
      <c r="W73" s="59"/>
    </row>
    <row r="74" spans="1:23" ht="27.95" customHeight="1">
      <c r="A74" s="67" t="str">
        <f>HYPERLINK("https://skew.engagement-global.de/municipal-sustainability-strategies.html","Global Sustainable Municipality in North Rhine-Westphalia 
")</f>
        <v xml:space="preserve">Global Sustainable Municipality in North Rhine-Westphalia 
</v>
      </c>
      <c r="B74" s="63" t="s">
        <v>879</v>
      </c>
      <c r="C74" s="63" t="s">
        <v>886</v>
      </c>
      <c r="D74" s="63" t="s">
        <v>12</v>
      </c>
      <c r="E74" s="63"/>
      <c r="F74" s="63"/>
      <c r="G74" s="63"/>
      <c r="H74" s="63"/>
      <c r="I74" s="63" t="s">
        <v>887</v>
      </c>
      <c r="J74" s="63"/>
      <c r="K74" s="63"/>
      <c r="L74" s="63"/>
      <c r="M74" s="63"/>
      <c r="N74" s="63"/>
      <c r="O74" s="63"/>
      <c r="P74" s="63"/>
      <c r="Q74" s="63"/>
      <c r="R74" s="63"/>
      <c r="S74" s="63"/>
      <c r="T74" s="63"/>
      <c r="U74" s="63"/>
      <c r="V74" s="63"/>
      <c r="W74" s="63"/>
    </row>
    <row r="75" spans="1:23" ht="27.95" customHeight="1">
      <c r="A75" s="66" t="str">
        <f>HYPERLINK("https://skew.engagement-global.de/aktuelle-mitteilung/praktische-hilfe-sdg-werkzeugkasten.html?file=files/2_Mediathek/Mediathek_Microsites/SKEW/Themen/Global_Nachhaltige_Kommune/SDG-Werkzeugkasten/Dashboard_kommunale%20SDG-Indikatoren_V2_1.xlsx","SDG Dashboard")</f>
        <v>SDG Dashboard</v>
      </c>
      <c r="B75" s="59" t="s">
        <v>879</v>
      </c>
      <c r="C75" s="59"/>
      <c r="D75" s="59"/>
      <c r="E75" s="59" t="s">
        <v>888</v>
      </c>
      <c r="F75" s="59"/>
      <c r="G75" s="59"/>
      <c r="H75" s="59"/>
      <c r="I75" s="59"/>
      <c r="J75" s="66" t="s">
        <v>889</v>
      </c>
      <c r="K75" s="59"/>
      <c r="L75" s="59"/>
      <c r="M75" s="59"/>
      <c r="N75" s="59"/>
      <c r="O75" s="59"/>
      <c r="P75" s="59"/>
      <c r="Q75" s="59"/>
      <c r="R75" s="59"/>
      <c r="S75" s="59"/>
      <c r="T75" s="59"/>
      <c r="U75" s="59"/>
      <c r="V75" s="59"/>
      <c r="W75" s="59"/>
    </row>
    <row r="76" spans="1:23" ht="27.95" customHeight="1">
      <c r="A76" s="67" t="str">
        <f>HYPERLINK("https://sustainable-infrastructure-tools.org/","Sustainable Infrastructure Tools")</f>
        <v>Sustainable Infrastructure Tools</v>
      </c>
      <c r="B76" s="63" t="s">
        <v>993</v>
      </c>
      <c r="C76" s="63" t="s">
        <v>994</v>
      </c>
      <c r="D76" s="63"/>
      <c r="E76" s="63"/>
      <c r="F76" s="63"/>
      <c r="G76" s="63"/>
      <c r="H76" s="63"/>
      <c r="I76" s="63"/>
      <c r="J76" s="63"/>
      <c r="K76" s="63"/>
      <c r="L76" s="63"/>
      <c r="M76" s="63"/>
      <c r="N76" s="63"/>
      <c r="O76" s="63"/>
      <c r="P76" s="63"/>
      <c r="Q76" s="63"/>
      <c r="R76" s="63"/>
      <c r="S76" s="63"/>
      <c r="T76" s="63"/>
      <c r="U76" s="63"/>
      <c r="V76" s="63"/>
      <c r="W76" s="63"/>
    </row>
    <row r="77" spans="1:23" ht="27.95" customHeight="1">
      <c r="A77" s="66" t="str">
        <f>HYPERLINK("https://www.giz.de/en/downloads/giz2019-0113es-cfcc-chile-planificacion-urbana-integrada-caja-herramientas.pdf","Cities Fit for Climate Change  - Cajade Herramientas Cambio Climático en Planicación Urbana Integrada")</f>
        <v>Cities Fit for Climate Change  - Cajade Herramientas Cambio Climático en Planicación Urbana Integrada</v>
      </c>
      <c r="B77" s="59" t="s">
        <v>931</v>
      </c>
      <c r="C77" s="59" t="s">
        <v>1022</v>
      </c>
      <c r="D77" s="59"/>
      <c r="E77" s="59"/>
      <c r="F77" s="59"/>
      <c r="G77" s="59"/>
      <c r="H77" s="59"/>
      <c r="I77" s="59" t="s">
        <v>1023</v>
      </c>
      <c r="J77" s="59"/>
      <c r="K77" s="59"/>
      <c r="L77" s="59"/>
      <c r="M77" s="59"/>
      <c r="N77" s="59"/>
      <c r="O77" s="59"/>
      <c r="P77" s="59"/>
      <c r="Q77" s="59"/>
      <c r="R77" s="59"/>
      <c r="S77" s="59"/>
      <c r="T77" s="59"/>
      <c r="U77" s="59"/>
      <c r="V77" s="59"/>
      <c r="W77" s="59"/>
    </row>
    <row r="78" spans="1:23" ht="27.95" customHeight="1">
      <c r="A78" s="67" t="str">
        <f>HYPERLINK("https://cifal-flanders.org/wp-content/uploads/2019/06/CIFAL-Flanders_SDG-Infosheet_2019-Q2.pdf","SDG Infosheet - Online resources ")</f>
        <v xml:space="preserve">SDG Infosheet - Online resources </v>
      </c>
      <c r="B78" s="63" t="s">
        <v>1232</v>
      </c>
      <c r="C78" s="63" t="s">
        <v>891</v>
      </c>
      <c r="D78" s="63"/>
      <c r="E78" s="63"/>
      <c r="F78" s="63"/>
      <c r="G78" s="63"/>
      <c r="H78" s="63"/>
      <c r="I78" s="63"/>
      <c r="J78" s="63"/>
      <c r="K78" s="63"/>
      <c r="L78" s="63"/>
      <c r="M78" s="63"/>
      <c r="N78" s="63"/>
      <c r="O78" s="63"/>
      <c r="P78" s="63"/>
      <c r="Q78" s="63"/>
      <c r="R78" s="63"/>
      <c r="S78" s="63"/>
      <c r="T78" s="63"/>
      <c r="U78" s="63"/>
      <c r="V78" s="63"/>
      <c r="W78" s="63"/>
    </row>
    <row r="79" spans="1:23" ht="27.95" customHeight="1">
      <c r="A79" s="66" t="str">
        <f>HYPERLINK("https://www.voka.be/communities/voka-charter-duurzaam-ondernemen-vcdo-oost-vlaanderen/sdg-roadmap","SDG Road Map Workshop (Dutch) ")</f>
        <v xml:space="preserve">SDG Road Map Workshop (Dutch) </v>
      </c>
      <c r="B79" s="59" t="s">
        <v>893</v>
      </c>
      <c r="C79" s="59" t="s">
        <v>894</v>
      </c>
      <c r="D79" s="59"/>
      <c r="E79" s="59"/>
      <c r="F79" s="59"/>
      <c r="G79" s="59"/>
      <c r="H79" s="59"/>
      <c r="I79" s="59"/>
      <c r="J79" s="59"/>
      <c r="K79" s="59"/>
      <c r="L79" s="59"/>
      <c r="M79" s="59"/>
      <c r="N79" s="59"/>
      <c r="O79" s="59"/>
      <c r="P79" s="59"/>
      <c r="Q79" s="59"/>
      <c r="R79" s="59"/>
      <c r="S79" s="59"/>
      <c r="T79" s="59"/>
      <c r="U79" s="59"/>
      <c r="V79" s="59"/>
      <c r="W79" s="59"/>
    </row>
    <row r="80" spans="1:23" ht="27.95" customHeight="1">
      <c r="A80" s="67" t="str">
        <f>HYPERLINK("https://games4sustainability.org/gamepedia/","Games for sustentability - Gamepedia ")</f>
        <v xml:space="preserve">Games for sustentability - Gamepedia </v>
      </c>
      <c r="B80" s="63" t="s">
        <v>896</v>
      </c>
      <c r="C80" s="63" t="s">
        <v>897</v>
      </c>
      <c r="D80" s="63"/>
      <c r="E80" s="63"/>
      <c r="F80" s="63"/>
      <c r="G80" s="63"/>
      <c r="H80" s="63"/>
      <c r="I80" s="63"/>
      <c r="J80" s="63"/>
      <c r="K80" s="63"/>
      <c r="L80" s="63"/>
      <c r="M80" s="63"/>
      <c r="N80" s="63"/>
      <c r="O80" s="63"/>
      <c r="P80" s="63"/>
      <c r="Q80" s="63"/>
      <c r="R80" s="63"/>
      <c r="S80" s="63"/>
      <c r="T80" s="63"/>
      <c r="U80" s="63"/>
      <c r="V80" s="63"/>
      <c r="W80" s="63"/>
    </row>
    <row r="81" spans="1:24" s="45" customFormat="1" ht="30" customHeight="1">
      <c r="A81" s="5" t="str">
        <f>HYPERLINK("http://pppue.undp.2margraf.com/en/01.htm","Toolkit for Pro-Poor Municipal PPPs")</f>
        <v>Toolkit for Pro-Poor Municipal PPPs</v>
      </c>
      <c r="B81" s="35" t="s">
        <v>22</v>
      </c>
      <c r="C81" s="35" t="s">
        <v>900</v>
      </c>
      <c r="D81" s="35"/>
      <c r="E81" s="35" t="s">
        <v>13</v>
      </c>
      <c r="F81" s="35"/>
      <c r="G81" s="35"/>
      <c r="H81" s="35"/>
      <c r="I81" s="35"/>
      <c r="J81" s="5" t="s">
        <v>901</v>
      </c>
      <c r="K81" s="5" t="s">
        <v>902</v>
      </c>
      <c r="L81" s="35"/>
      <c r="M81" s="35"/>
      <c r="N81" s="35"/>
      <c r="O81" s="35"/>
      <c r="P81" s="35"/>
      <c r="Q81" s="35"/>
      <c r="R81" s="35"/>
      <c r="S81" s="35"/>
      <c r="T81" s="35"/>
      <c r="U81" s="35"/>
      <c r="V81" s="35"/>
      <c r="W81" s="35"/>
    </row>
    <row r="82" spans="1:24" ht="27.95" customHeight="1">
      <c r="A82" s="67" t="str">
        <f>HYPERLINK("https://waterfund.go.ke/toolkit/Downloads/1.%20Introducing%20MajiData%20(brochure).pdf","MajiData")</f>
        <v>MajiData</v>
      </c>
      <c r="B82" s="63" t="s">
        <v>928</v>
      </c>
      <c r="C82" s="63" t="s">
        <v>929</v>
      </c>
      <c r="D82" s="63"/>
      <c r="E82" s="63"/>
      <c r="F82" s="63"/>
      <c r="G82" s="63"/>
      <c r="H82" s="63" t="s">
        <v>27</v>
      </c>
      <c r="I82" s="63"/>
      <c r="J82" s="67" t="s">
        <v>930</v>
      </c>
      <c r="K82" s="63"/>
      <c r="L82" s="63"/>
      <c r="M82" s="63"/>
      <c r="N82" s="63"/>
      <c r="O82" s="63"/>
      <c r="P82" s="63"/>
      <c r="Q82" s="63"/>
      <c r="R82" s="63"/>
      <c r="S82" s="63"/>
      <c r="T82" s="63"/>
      <c r="U82" s="63"/>
      <c r="V82" s="63"/>
      <c r="W82" s="63"/>
    </row>
    <row r="83" spans="1:24" ht="27.95" customHeight="1">
      <c r="A83" s="66" t="str">
        <f>HYPERLINK("https://wacclim.org/","WaCCLiM")</f>
        <v>WaCCLiM</v>
      </c>
      <c r="B83" s="59" t="s">
        <v>1073</v>
      </c>
      <c r="C83" s="59" t="s">
        <v>1074</v>
      </c>
      <c r="D83" s="59"/>
      <c r="E83" s="59"/>
      <c r="F83" s="59"/>
      <c r="G83" s="59" t="s">
        <v>1075</v>
      </c>
      <c r="H83" s="59" t="s">
        <v>27</v>
      </c>
      <c r="I83" s="59" t="s">
        <v>1076</v>
      </c>
      <c r="J83" s="66" t="s">
        <v>1077</v>
      </c>
      <c r="K83" s="59"/>
      <c r="L83" s="59"/>
      <c r="M83" s="59"/>
      <c r="N83" s="59"/>
      <c r="O83" s="59"/>
      <c r="P83" s="59"/>
      <c r="Q83" s="59"/>
      <c r="R83" s="59"/>
      <c r="S83" s="59"/>
      <c r="T83" s="59"/>
      <c r="U83" s="59"/>
      <c r="V83" s="59"/>
      <c r="W83" s="59"/>
    </row>
    <row r="84" spans="1:24" ht="27.95" customHeight="1">
      <c r="A84" s="67" t="str">
        <f>HYPERLINK("https://www.giz.de/fachexpertise/html/60152.html"," Das Wasserressourcensicherheitstool")</f>
        <v xml:space="preserve"> Das Wasserressourcensicherheitstool</v>
      </c>
      <c r="B84" s="63" t="s">
        <v>49</v>
      </c>
      <c r="C84" s="63" t="s">
        <v>1184</v>
      </c>
      <c r="D84" s="63"/>
      <c r="E84" s="63"/>
      <c r="F84" s="63"/>
      <c r="G84" s="63"/>
      <c r="H84" s="63" t="s">
        <v>27</v>
      </c>
      <c r="I84" s="63"/>
      <c r="J84" s="63"/>
      <c r="K84" s="63"/>
      <c r="L84" s="63"/>
      <c r="M84" s="63"/>
      <c r="N84" s="63"/>
      <c r="O84" s="63"/>
      <c r="P84" s="63"/>
      <c r="Q84" s="63"/>
      <c r="R84" s="63"/>
      <c r="S84" s="63"/>
      <c r="T84" s="63"/>
      <c r="U84" s="63"/>
      <c r="V84" s="63"/>
      <c r="W84" s="63"/>
    </row>
    <row r="85" spans="1:24" ht="27.95" customHeight="1">
      <c r="A85" s="59" t="s">
        <v>1090</v>
      </c>
      <c r="B85" s="59" t="s">
        <v>931</v>
      </c>
      <c r="C85" s="59" t="s">
        <v>940</v>
      </c>
      <c r="D85" s="59" t="s">
        <v>686</v>
      </c>
      <c r="E85" s="59"/>
      <c r="F85" s="59"/>
      <c r="G85" s="59" t="s">
        <v>25</v>
      </c>
      <c r="H85" s="59"/>
      <c r="I85" s="59"/>
      <c r="J85" s="66" t="s">
        <v>941</v>
      </c>
      <c r="K85" s="59"/>
      <c r="L85" s="59"/>
      <c r="M85" s="59"/>
      <c r="N85" s="59"/>
      <c r="O85" s="59"/>
      <c r="P85" s="59"/>
      <c r="Q85" s="59"/>
      <c r="R85" s="59"/>
      <c r="S85" s="59"/>
      <c r="T85" s="59"/>
      <c r="U85" s="59"/>
      <c r="V85" s="59"/>
      <c r="W85" s="59"/>
    </row>
    <row r="86" spans="1:24" ht="27.95" customHeight="1">
      <c r="A86" s="63" t="s">
        <v>1080</v>
      </c>
      <c r="B86" s="63" t="s">
        <v>1233</v>
      </c>
      <c r="C86" s="63" t="s">
        <v>1082</v>
      </c>
      <c r="D86" s="63"/>
      <c r="E86" s="63"/>
      <c r="F86" s="63"/>
      <c r="G86" s="63"/>
      <c r="H86" s="63"/>
      <c r="I86" s="63" t="s">
        <v>1083</v>
      </c>
      <c r="J86" s="63"/>
      <c r="K86" s="63"/>
      <c r="L86" s="63"/>
      <c r="M86" s="63"/>
      <c r="N86" s="63"/>
      <c r="O86" s="63"/>
      <c r="P86" s="63"/>
      <c r="Q86" s="63"/>
      <c r="R86" s="63"/>
      <c r="S86" s="63"/>
      <c r="T86" s="63"/>
      <c r="U86" s="63"/>
      <c r="V86" s="63"/>
      <c r="W86" s="63"/>
    </row>
    <row r="87" spans="1:24" ht="27.95" customHeight="1">
      <c r="A87" s="59" t="s">
        <v>1114</v>
      </c>
      <c r="B87" s="59" t="s">
        <v>1115</v>
      </c>
      <c r="C87" s="59" t="s">
        <v>1113</v>
      </c>
      <c r="D87" s="59"/>
      <c r="E87" s="59"/>
      <c r="F87" s="59"/>
      <c r="G87" s="59"/>
      <c r="H87" s="59"/>
      <c r="I87" s="59"/>
      <c r="J87" s="58"/>
      <c r="K87" s="59" t="s">
        <v>1112</v>
      </c>
      <c r="L87" s="59"/>
      <c r="M87" s="59"/>
      <c r="N87" s="59"/>
      <c r="O87" s="59"/>
      <c r="P87" s="59"/>
      <c r="Q87" s="59"/>
      <c r="R87" s="59"/>
      <c r="S87" s="59"/>
      <c r="T87" s="59"/>
      <c r="U87" s="59"/>
      <c r="V87" s="59"/>
      <c r="W87" s="59"/>
      <c r="X87" s="59"/>
    </row>
    <row r="88" spans="1:24" ht="27.95" customHeight="1">
      <c r="A88" s="59" t="s">
        <v>1144</v>
      </c>
      <c r="B88" s="59" t="s">
        <v>1143</v>
      </c>
      <c r="C88" s="59" t="s">
        <v>1145</v>
      </c>
      <c r="D88" s="59"/>
      <c r="E88" s="59"/>
      <c r="F88" s="59" t="s">
        <v>498</v>
      </c>
      <c r="G88" s="59"/>
      <c r="H88" s="59"/>
      <c r="I88" s="59"/>
      <c r="J88" s="58"/>
      <c r="K88" s="59"/>
      <c r="L88" s="59"/>
      <c r="M88" s="59"/>
      <c r="N88" s="59"/>
      <c r="O88" s="59"/>
      <c r="P88" s="59"/>
      <c r="Q88" s="59"/>
      <c r="R88" s="59"/>
      <c r="S88" s="59"/>
      <c r="T88" s="59"/>
      <c r="U88" s="59"/>
      <c r="V88" s="59"/>
      <c r="W88" s="59"/>
      <c r="X88" s="59"/>
    </row>
    <row r="89" spans="1:24" ht="27.95" customHeight="1">
      <c r="A89" s="59"/>
      <c r="B89" s="59"/>
      <c r="C89" s="59"/>
      <c r="D89" s="59"/>
      <c r="E89" s="59"/>
      <c r="F89" s="59"/>
      <c r="G89" s="59"/>
      <c r="H89" s="59"/>
      <c r="I89" s="59"/>
      <c r="J89" s="59"/>
      <c r="K89" s="59"/>
      <c r="L89" s="59"/>
      <c r="M89" s="59"/>
      <c r="N89" s="59"/>
      <c r="O89" s="59"/>
      <c r="P89" s="59"/>
      <c r="Q89" s="59"/>
      <c r="R89" s="59"/>
      <c r="S89" s="59"/>
      <c r="T89" s="59"/>
      <c r="U89" s="59"/>
      <c r="V89" s="59"/>
      <c r="W89" s="59"/>
    </row>
    <row r="90" spans="1:24" ht="27.95" customHeight="1">
      <c r="A90" s="63"/>
      <c r="B90" s="63"/>
      <c r="C90" s="63"/>
      <c r="D90" s="63"/>
      <c r="E90" s="63"/>
      <c r="F90" s="63"/>
      <c r="G90" s="63"/>
      <c r="H90" s="63"/>
      <c r="I90" s="63"/>
      <c r="J90" s="63"/>
      <c r="K90" s="63"/>
      <c r="L90" s="63"/>
      <c r="M90" s="63"/>
      <c r="N90" s="63"/>
      <c r="O90" s="63"/>
      <c r="P90" s="63"/>
      <c r="Q90" s="63"/>
      <c r="R90" s="63"/>
      <c r="S90" s="63"/>
      <c r="T90" s="63"/>
      <c r="U90" s="63"/>
      <c r="V90" s="63"/>
      <c r="W90" s="63"/>
    </row>
    <row r="91" spans="1:24" ht="27.95" customHeight="1">
      <c r="A91" s="59"/>
      <c r="B91" s="59"/>
      <c r="C91" s="59"/>
      <c r="D91" s="59"/>
      <c r="E91" s="59"/>
      <c r="F91" s="59"/>
      <c r="G91" s="59"/>
      <c r="H91" s="59"/>
      <c r="I91" s="59"/>
      <c r="J91" s="59"/>
      <c r="K91" s="59"/>
      <c r="L91" s="59"/>
      <c r="M91" s="59"/>
      <c r="N91" s="59"/>
      <c r="O91" s="59"/>
      <c r="P91" s="59"/>
      <c r="Q91" s="59"/>
      <c r="R91" s="59"/>
      <c r="S91" s="59"/>
      <c r="T91" s="59"/>
      <c r="U91" s="59"/>
      <c r="V91" s="59"/>
      <c r="W91" s="59"/>
    </row>
    <row r="92" spans="1:24" ht="27.95" customHeight="1">
      <c r="A92" s="63"/>
      <c r="B92" s="63"/>
      <c r="C92" s="63"/>
      <c r="D92" s="63"/>
      <c r="E92" s="63"/>
      <c r="F92" s="63"/>
      <c r="G92" s="63"/>
      <c r="H92" s="63"/>
      <c r="I92" s="63"/>
      <c r="J92" s="63"/>
      <c r="K92" s="63"/>
      <c r="L92" s="63"/>
      <c r="M92" s="63"/>
      <c r="N92" s="63"/>
      <c r="O92" s="63"/>
      <c r="P92" s="63"/>
      <c r="Q92" s="63"/>
      <c r="R92" s="63"/>
      <c r="S92" s="63"/>
      <c r="T92" s="63"/>
      <c r="U92" s="63"/>
      <c r="V92" s="63"/>
      <c r="W92" s="63"/>
    </row>
    <row r="93" spans="1:24" ht="27.95" customHeight="1">
      <c r="A93" s="59"/>
      <c r="B93" s="59"/>
      <c r="C93" s="59"/>
      <c r="D93" s="59"/>
      <c r="E93" s="59"/>
      <c r="F93" s="59"/>
      <c r="G93" s="59"/>
      <c r="H93" s="59"/>
      <c r="I93" s="59"/>
      <c r="J93" s="59"/>
      <c r="K93" s="59"/>
      <c r="L93" s="59"/>
      <c r="M93" s="59"/>
      <c r="N93" s="59"/>
      <c r="O93" s="59"/>
      <c r="P93" s="59"/>
      <c r="Q93" s="59"/>
      <c r="R93" s="59"/>
      <c r="S93" s="59"/>
      <c r="T93" s="59"/>
      <c r="U93" s="59"/>
      <c r="V93" s="59"/>
      <c r="W93" s="59"/>
    </row>
    <row r="94" spans="1:24" ht="27.95" customHeight="1">
      <c r="A94" s="63"/>
      <c r="B94" s="63"/>
      <c r="C94" s="63"/>
      <c r="D94" s="63"/>
      <c r="E94" s="63"/>
      <c r="F94" s="63"/>
      <c r="G94" s="63"/>
      <c r="H94" s="63"/>
      <c r="I94" s="63"/>
      <c r="J94" s="63"/>
      <c r="K94" s="63"/>
      <c r="L94" s="63"/>
      <c r="M94" s="63"/>
      <c r="N94" s="63"/>
      <c r="O94" s="63"/>
      <c r="P94" s="63"/>
      <c r="Q94" s="63"/>
      <c r="R94" s="63"/>
      <c r="S94" s="63"/>
      <c r="T94" s="63"/>
      <c r="U94" s="63"/>
      <c r="V94" s="63"/>
      <c r="W94" s="63"/>
    </row>
    <row r="95" spans="1:24" ht="27.95" customHeight="1">
      <c r="A95" s="59"/>
      <c r="B95" s="59"/>
      <c r="C95" s="59"/>
      <c r="D95" s="59"/>
      <c r="E95" s="59"/>
      <c r="F95" s="59"/>
      <c r="G95" s="59"/>
      <c r="H95" s="59"/>
      <c r="I95" s="59"/>
      <c r="J95" s="59"/>
      <c r="K95" s="59"/>
      <c r="L95" s="59"/>
      <c r="M95" s="59"/>
      <c r="N95" s="59"/>
      <c r="O95" s="59"/>
      <c r="P95" s="59"/>
      <c r="Q95" s="59"/>
      <c r="R95" s="59"/>
      <c r="S95" s="59"/>
      <c r="T95" s="59"/>
      <c r="U95" s="59"/>
      <c r="V95" s="59"/>
      <c r="W95" s="59"/>
    </row>
    <row r="96" spans="1:24" ht="27.95" customHeight="1">
      <c r="A96" s="63"/>
      <c r="B96" s="63"/>
      <c r="C96" s="63"/>
      <c r="D96" s="63"/>
      <c r="E96" s="63"/>
      <c r="F96" s="63"/>
      <c r="G96" s="63"/>
      <c r="H96" s="63"/>
      <c r="I96" s="63"/>
      <c r="J96" s="63"/>
      <c r="K96" s="63"/>
      <c r="L96" s="63"/>
      <c r="M96" s="63"/>
      <c r="N96" s="63"/>
      <c r="O96" s="63"/>
      <c r="P96" s="63"/>
      <c r="Q96" s="63"/>
      <c r="R96" s="63"/>
      <c r="S96" s="63"/>
      <c r="T96" s="63"/>
      <c r="U96" s="63"/>
      <c r="V96" s="63"/>
      <c r="W96" s="63"/>
    </row>
    <row r="97" spans="1:23" ht="27.95" customHeight="1">
      <c r="A97" s="59"/>
      <c r="B97" s="59"/>
      <c r="C97" s="59"/>
      <c r="D97" s="59"/>
      <c r="E97" s="59"/>
      <c r="F97" s="59"/>
      <c r="G97" s="59"/>
      <c r="H97" s="59"/>
      <c r="I97" s="59"/>
      <c r="J97" s="59"/>
      <c r="K97" s="59"/>
      <c r="L97" s="59"/>
      <c r="M97" s="59"/>
      <c r="N97" s="59"/>
      <c r="O97" s="59"/>
      <c r="P97" s="59"/>
      <c r="Q97" s="59"/>
      <c r="R97" s="59"/>
      <c r="S97" s="59"/>
      <c r="T97" s="59"/>
      <c r="U97" s="59"/>
      <c r="V97" s="59"/>
      <c r="W97" s="59"/>
    </row>
    <row r="98" spans="1:23" ht="27.95" customHeight="1">
      <c r="A98" s="63"/>
      <c r="B98" s="63"/>
      <c r="C98" s="63"/>
      <c r="D98" s="63"/>
      <c r="E98" s="63"/>
      <c r="F98" s="63"/>
      <c r="G98" s="63"/>
      <c r="H98" s="63"/>
      <c r="I98" s="63"/>
      <c r="J98" s="63"/>
      <c r="K98" s="63"/>
      <c r="L98" s="63"/>
      <c r="M98" s="63"/>
      <c r="N98" s="63"/>
      <c r="O98" s="63"/>
      <c r="P98" s="63"/>
      <c r="Q98" s="63"/>
      <c r="R98" s="63"/>
      <c r="S98" s="63"/>
      <c r="T98" s="63"/>
      <c r="U98" s="63"/>
      <c r="V98" s="63"/>
      <c r="W98" s="63"/>
    </row>
    <row r="99" spans="1:23" ht="27.95" customHeight="1">
      <c r="A99" s="59"/>
      <c r="B99" s="59"/>
      <c r="C99" s="59"/>
      <c r="D99" s="59"/>
      <c r="E99" s="59"/>
      <c r="F99" s="59"/>
      <c r="G99" s="59"/>
      <c r="H99" s="59"/>
      <c r="I99" s="59"/>
      <c r="J99" s="59"/>
      <c r="K99" s="59"/>
      <c r="L99" s="59"/>
      <c r="M99" s="59"/>
      <c r="N99" s="59"/>
      <c r="O99" s="59"/>
      <c r="P99" s="59"/>
      <c r="Q99" s="59"/>
      <c r="R99" s="59"/>
      <c r="S99" s="59"/>
      <c r="T99" s="59"/>
      <c r="U99" s="59"/>
      <c r="V99" s="59"/>
      <c r="W99" s="59"/>
    </row>
    <row r="100" spans="1:23" ht="27.95"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row>
    <row r="101" spans="1:23" ht="27.9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row>
    <row r="102" spans="1:23" ht="27.95"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row>
    <row r="103" spans="1:23" ht="27.9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row>
    <row r="104" spans="1:23" ht="27.95"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row>
    <row r="105" spans="1:23" ht="27.9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row>
    <row r="106" spans="1:23" ht="27.95"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row>
    <row r="107" spans="1:23" ht="27.9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row>
    <row r="108" spans="1:23" ht="27.95"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row>
    <row r="109" spans="1:23" ht="27.9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row>
    <row r="110" spans="1:23" ht="27.9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row>
    <row r="111" spans="1:23" ht="27.9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row>
    <row r="112" spans="1:23" ht="27.95"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row>
    <row r="113" spans="1:23" ht="27.9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row>
    <row r="114" spans="1:23" ht="27.95"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row>
    <row r="115" spans="1:23" ht="27.9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row>
    <row r="116" spans="1:23" ht="27.95"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row>
    <row r="117" spans="1:23" ht="27.9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row>
    <row r="118" spans="1:23" ht="27.95"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row>
    <row r="119" spans="1:23" ht="27.9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row>
    <row r="120" spans="1:23" ht="27.95"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row>
    <row r="121" spans="1:23" ht="27.9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row>
    <row r="122" spans="1:23" ht="27.95"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row>
    <row r="123" spans="1:23" ht="27.9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row>
    <row r="124" spans="1:23" ht="27.95"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row>
    <row r="125" spans="1:23" ht="27.9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row>
    <row r="126" spans="1:23" ht="27.95"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row>
    <row r="127" spans="1:23" ht="27.9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row>
    <row r="128" spans="1:23" ht="27.95"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row>
    <row r="129" spans="1:23" ht="27.9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row>
    <row r="130" spans="1:23" ht="27.95"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row>
    <row r="131" spans="1:23" ht="27.9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row>
    <row r="132" spans="1:23" ht="27.95"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row>
    <row r="133" spans="1:23" ht="27.9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row>
    <row r="134" spans="1:23" ht="27.95"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row>
    <row r="135" spans="1:23" ht="27.9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row>
    <row r="136" spans="1:23" ht="27.95"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row>
    <row r="137" spans="1:23" ht="27.9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row>
    <row r="138" spans="1:23" ht="27.95"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row>
    <row r="139" spans="1:23" ht="27.9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row>
    <row r="140" spans="1:23" ht="27.95"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row>
    <row r="141" spans="1:23" ht="27.9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row>
    <row r="142" spans="1:23" ht="27.95"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row>
    <row r="143" spans="1:23" ht="27.9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row>
    <row r="144" spans="1:23" ht="27.95"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row>
    <row r="145" spans="1:23" ht="27.9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row>
    <row r="146" spans="1:23" ht="27.9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row>
    <row r="147" spans="1:23" ht="27.9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row>
    <row r="148" spans="1:23" ht="27.9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row>
    <row r="149" spans="1:23" ht="27.9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row>
    <row r="150" spans="1:23" ht="27.9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row>
    <row r="151" spans="1:23" ht="27.9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row>
    <row r="152" spans="1:23" ht="27.9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row>
    <row r="153" spans="1:23" ht="27.9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row>
    <row r="154" spans="1:23" ht="27.9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row>
    <row r="155" spans="1:23" ht="27.9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row>
    <row r="156" spans="1:23" ht="27.9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row>
    <row r="157" spans="1:23" ht="27.9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row>
    <row r="158" spans="1:23" ht="27.9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row>
    <row r="159" spans="1:23" ht="27.9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row>
    <row r="160" spans="1:23" ht="27.9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row>
    <row r="161" spans="1:23" ht="27.9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row>
    <row r="162" spans="1:23" ht="27.9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row>
    <row r="163" spans="1:23" ht="27.9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row>
    <row r="164" spans="1:23" ht="27.9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row>
    <row r="165" spans="1:23" ht="27.9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row>
    <row r="166" spans="1:23" ht="27.9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row>
    <row r="167" spans="1:23" ht="27.9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row>
    <row r="168" spans="1:23" ht="27.9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row>
    <row r="169" spans="1:23" ht="27.9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row>
    <row r="170" spans="1:23" ht="27.9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row>
    <row r="171" spans="1:23" ht="27.9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row>
    <row r="172" spans="1:23" ht="27.9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row>
    <row r="173" spans="1:23" ht="27.9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row>
    <row r="174" spans="1:23" ht="27.9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row>
    <row r="175" spans="1:23" ht="27.9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row>
    <row r="176" spans="1:23" ht="27.9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row>
    <row r="177" spans="1:23" ht="27.9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row>
    <row r="178" spans="1:23" ht="27.9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row>
    <row r="179" spans="1:23" ht="27.9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row>
    <row r="180" spans="1:23" ht="27.9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row>
    <row r="181" spans="1:23" ht="27.9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row>
    <row r="182" spans="1:23" ht="27.9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row>
    <row r="183" spans="1:23" ht="27.9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row>
    <row r="184" spans="1:23" ht="27.9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row>
    <row r="185" spans="1:23" ht="27.9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row>
    <row r="186" spans="1:23" ht="27.9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row>
    <row r="187" spans="1:23" ht="27.9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row>
    <row r="188" spans="1:23" ht="27.9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row>
    <row r="189" spans="1:23" ht="27.9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row>
    <row r="190" spans="1:23" ht="27.9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row>
    <row r="191" spans="1:23" ht="27.9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row>
    <row r="192" spans="1:23" ht="27.9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row>
    <row r="193" spans="1:23" ht="27.9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row>
    <row r="194" spans="1:23" ht="27.9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row>
    <row r="195" spans="1:23" ht="27.9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row>
    <row r="196" spans="1:23" ht="27.9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row>
    <row r="197" spans="1:23" ht="27.9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row>
    <row r="198" spans="1:23" ht="27.9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row>
    <row r="199" spans="1:23" ht="27.9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row>
    <row r="200" spans="1:23" ht="27.9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row>
    <row r="201" spans="1:23" ht="27.9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row>
    <row r="202" spans="1:23" ht="27.9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row>
    <row r="203" spans="1:23" ht="27.9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row>
    <row r="204" spans="1:23" ht="27.9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row>
    <row r="205" spans="1:23" ht="27.9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row>
    <row r="206" spans="1:23" ht="27.9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row>
    <row r="207" spans="1:23" ht="27.9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row>
    <row r="208" spans="1:23" ht="27.9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row>
    <row r="209" spans="1:23" ht="27.9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row>
    <row r="210" spans="1:23" ht="27.9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row>
    <row r="211" spans="1:23" ht="27.9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row>
    <row r="212" spans="1:23" ht="27.9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row>
    <row r="213" spans="1:23" ht="27.9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row>
    <row r="214" spans="1:23" ht="27.9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row>
    <row r="215" spans="1:23" ht="27.9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row>
    <row r="216" spans="1:23" ht="27.9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row>
    <row r="217" spans="1:23" ht="27.9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row>
    <row r="218" spans="1:23" ht="27.9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row>
    <row r="219" spans="1:23" ht="27.9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row>
    <row r="220" spans="1:23" ht="27.9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row>
    <row r="221" spans="1:23" ht="27.9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row>
    <row r="222" spans="1:23" ht="27.9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row>
    <row r="223" spans="1:23" ht="27.9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row>
    <row r="224" spans="1:23" ht="27.9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row>
    <row r="225" spans="1:23" ht="27.9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row>
    <row r="226" spans="1:23" ht="27.9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row>
    <row r="227" spans="1:23" ht="27.9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row>
    <row r="228" spans="1:23" ht="27.9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row>
    <row r="229" spans="1:23" ht="27.9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row>
    <row r="230" spans="1:23" ht="27.9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row>
    <row r="231" spans="1:23" ht="27.9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row>
    <row r="232" spans="1:23" ht="27.9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row>
    <row r="233" spans="1:23" ht="27.9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row>
    <row r="234" spans="1:23" ht="27.9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row>
    <row r="235" spans="1:23" ht="27.9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row>
    <row r="236" spans="1:23" ht="27.9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row>
    <row r="237" spans="1:23" ht="27.9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row>
    <row r="238" spans="1:23" ht="27.9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row>
    <row r="239" spans="1:23" ht="27.9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row>
    <row r="240" spans="1:23" ht="27.9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row>
    <row r="241" spans="1:23" ht="27.9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row>
    <row r="242" spans="1:23" ht="27.9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row>
    <row r="243" spans="1:23" ht="27.9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row>
    <row r="244" spans="1:23" ht="27.9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row>
    <row r="245" spans="1:23" ht="27.9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row>
    <row r="246" spans="1:23" ht="27.9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row>
    <row r="247" spans="1:23" ht="27.9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row>
    <row r="248" spans="1:23" ht="27.9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row>
    <row r="249" spans="1:23" ht="27.9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row>
    <row r="250" spans="1:23" ht="27.9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row>
    <row r="251" spans="1:23" ht="27.9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row>
    <row r="252" spans="1:23" ht="27.9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row>
    <row r="253" spans="1:23" ht="27.9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row>
    <row r="254" spans="1:23" ht="27.9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row>
    <row r="255" spans="1:23" ht="27.9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row>
    <row r="256" spans="1:23" ht="27.9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row>
    <row r="257" spans="1:23" ht="27.9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row>
    <row r="258" spans="1:23" ht="27.9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row>
    <row r="259" spans="1:23" ht="27.9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row>
    <row r="260" spans="1:23" ht="27.9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row>
    <row r="261" spans="1:23" ht="27.9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row>
    <row r="262" spans="1:23" ht="27.9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row>
    <row r="263" spans="1:23" ht="27.9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row>
    <row r="264" spans="1:23" ht="27.95"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row>
    <row r="265" spans="1:23" ht="27.9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row>
    <row r="266" spans="1:23" ht="27.95"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row>
    <row r="267" spans="1:23" ht="27.9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row>
    <row r="268" spans="1:23" ht="27.95"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row>
    <row r="269" spans="1:23" ht="27.9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row>
    <row r="270" spans="1:23" ht="27.95"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row>
    <row r="271" spans="1:23" ht="27.9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row>
    <row r="272" spans="1:23" ht="27.95"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row>
    <row r="273" spans="1:23" ht="27.9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row>
    <row r="274" spans="1:23" ht="27.95"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row>
    <row r="275" spans="1:23" ht="27.9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row>
    <row r="276" spans="1:23" ht="27.95"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row>
    <row r="277" spans="1:23" ht="27.9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row>
    <row r="278" spans="1:23" ht="27.95"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row>
    <row r="279" spans="1:23" ht="27.9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row>
    <row r="280" spans="1:23" ht="27.95"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row>
    <row r="281" spans="1:23" ht="27.9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row>
    <row r="282" spans="1:23" ht="27.95"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row>
    <row r="283" spans="1:23" ht="27.9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row>
    <row r="284" spans="1:23" ht="27.95"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row>
    <row r="285" spans="1:23" ht="27.9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row>
    <row r="286" spans="1:23" ht="27.95"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row>
    <row r="287" spans="1:23" ht="27.9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row>
    <row r="288" spans="1:23" ht="27.95"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row>
    <row r="289" spans="1:23" ht="27.9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row>
    <row r="290" spans="1:23" ht="27.95"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row>
    <row r="291" spans="1:23" ht="27.9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row>
    <row r="292" spans="1:23" ht="27.95"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row>
    <row r="293" spans="1:23" ht="27.9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row>
    <row r="294" spans="1:23" ht="27.95"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row>
    <row r="295" spans="1:23" ht="27.9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row>
    <row r="296" spans="1:23" ht="27.95"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row>
    <row r="297" spans="1:23" ht="27.9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row>
    <row r="298" spans="1:23" ht="27.95"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row>
    <row r="299" spans="1:23" ht="27.9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row>
    <row r="300" spans="1:23" ht="27.95"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row>
    <row r="301" spans="1:23" ht="27.9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row>
    <row r="302" spans="1:23" ht="27.95"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row>
    <row r="303" spans="1:23" ht="27.9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row>
    <row r="304" spans="1:23" ht="27.95"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row>
    <row r="305" spans="1:23" ht="27.9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row>
    <row r="306" spans="1:23" ht="27.95"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row>
    <row r="307" spans="1:23" ht="27.9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row>
    <row r="308" spans="1:23" ht="27.95"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row>
    <row r="309" spans="1:23" ht="27.9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row>
    <row r="310" spans="1:23" ht="27.95"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row>
    <row r="311" spans="1:23" ht="27.9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row>
    <row r="312" spans="1:23" ht="27.95"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row>
    <row r="313" spans="1:23" ht="27.9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row>
    <row r="314" spans="1:23" ht="27.95"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row>
    <row r="315" spans="1:23" ht="27.9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row>
    <row r="316" spans="1:23" ht="27.95"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row>
    <row r="317" spans="1:23" ht="27.9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row>
    <row r="318" spans="1:23" ht="27.95"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row>
    <row r="319" spans="1:23" ht="27.9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row>
    <row r="320" spans="1:23" ht="27.95"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row>
    <row r="321" spans="1:23" ht="27.9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row>
    <row r="322" spans="1:23" ht="27.9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row>
    <row r="323" spans="1:23" ht="27.9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row>
    <row r="324" spans="1:23" ht="27.95"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row>
    <row r="325" spans="1:23" ht="27.9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row>
    <row r="326" spans="1:23" ht="27.95"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row>
    <row r="327" spans="1:23" ht="27.9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row>
    <row r="328" spans="1:23" ht="27.95"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row>
    <row r="329" spans="1:23" ht="27.9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row>
    <row r="330" spans="1:23" ht="27.95"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row>
    <row r="331" spans="1:23" ht="27.9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row>
    <row r="332" spans="1:23" ht="27.95"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row>
    <row r="333" spans="1:23" ht="27.9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row>
    <row r="334" spans="1:23" ht="27.95"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row>
    <row r="335" spans="1:23" ht="27.9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row>
    <row r="336" spans="1:23" ht="27.95"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row>
    <row r="337" spans="1:23" ht="27.9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row>
    <row r="338" spans="1:23" ht="27.95"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row>
    <row r="339" spans="1:23" ht="27.9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row>
    <row r="340" spans="1:23" ht="27.95"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row>
    <row r="341" spans="1:23" ht="27.9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row>
    <row r="342" spans="1:23" ht="27.9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row>
    <row r="343" spans="1:23" ht="27.9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row>
    <row r="344" spans="1:23" ht="27.95"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row>
    <row r="345" spans="1:23" ht="27.9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row>
    <row r="346" spans="1:23" ht="27.95"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row>
    <row r="347" spans="1:23" ht="27.9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row>
    <row r="348" spans="1:23" ht="27.95"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row>
    <row r="349" spans="1:23" ht="27.9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row>
    <row r="350" spans="1:23" ht="27.95"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row>
    <row r="351" spans="1:23" ht="27.9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row>
    <row r="352" spans="1:23" ht="27.95"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row>
    <row r="353" spans="1:23" ht="27.9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row>
    <row r="354" spans="1:23" ht="27.95"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row>
    <row r="355" spans="1:23" ht="27.9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row>
    <row r="356" spans="1:23" ht="27.95"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row>
    <row r="357" spans="1:23" ht="27.9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row>
    <row r="358" spans="1:23" ht="27.95"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row>
    <row r="359" spans="1:23" ht="27.9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row>
    <row r="360" spans="1:23" ht="27.95"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row>
    <row r="361" spans="1:23" ht="27.9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row>
    <row r="362" spans="1:23" ht="27.95"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row>
    <row r="363" spans="1:23" ht="27.9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row>
    <row r="364" spans="1:23" ht="27.95"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row>
    <row r="365" spans="1:23" ht="27.9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row>
    <row r="366" spans="1:23" ht="27.95"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row>
    <row r="367" spans="1:23" ht="27.9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row>
    <row r="368" spans="1:23" ht="27.95"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row>
    <row r="369" spans="1:23" ht="27.9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row>
    <row r="370" spans="1:23" ht="27.95"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row>
    <row r="371" spans="1:23" ht="27.9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row>
    <row r="372" spans="1:23" ht="27.95"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row>
    <row r="373" spans="1:23" ht="27.9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row>
    <row r="374" spans="1:23" ht="27.95"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row>
    <row r="375" spans="1:23" ht="27.9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row>
    <row r="376" spans="1:23" ht="27.95"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row>
    <row r="377" spans="1:23" ht="27.9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row>
    <row r="378" spans="1:23" ht="27.95"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row>
    <row r="379" spans="1:23" ht="27.9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row>
    <row r="380" spans="1:23" ht="27.95"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row>
    <row r="381" spans="1:23" ht="27.9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row>
    <row r="382" spans="1:23" ht="27.95"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row>
    <row r="383" spans="1:23" ht="27.9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row>
    <row r="384" spans="1:23" ht="27.95"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row>
    <row r="385" spans="1:23" ht="27.9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row>
    <row r="386" spans="1:23" ht="27.95"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row>
    <row r="387" spans="1:23" ht="27.9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row>
    <row r="388" spans="1:23" ht="27.95"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row>
    <row r="389" spans="1:23" ht="27.9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row>
    <row r="390" spans="1:23" ht="27.95"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row>
    <row r="391" spans="1:23" ht="27.9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row>
    <row r="392" spans="1:23" ht="27.95"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row>
    <row r="393" spans="1:23" ht="27.9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row>
    <row r="394" spans="1:23" ht="27.95"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row>
    <row r="395" spans="1:23" ht="27.9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row>
    <row r="396" spans="1:23" ht="27.95"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row>
    <row r="397" spans="1:23" ht="27.9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row>
    <row r="398" spans="1:23" ht="27.95"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row>
    <row r="399" spans="1:23" ht="27.9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row>
    <row r="400" spans="1:23" ht="27.95"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row>
    <row r="401" spans="1:23" ht="27.9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row>
    <row r="402" spans="1:23" ht="27.95"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row>
    <row r="403" spans="1:23" ht="27.9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row>
    <row r="404" spans="1:23" ht="27.95"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row>
    <row r="405" spans="1:23" ht="27.9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row>
    <row r="406" spans="1:23" ht="27.95"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row>
    <row r="407" spans="1:23" ht="27.9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row>
    <row r="408" spans="1:23" ht="27.95"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row>
    <row r="409" spans="1:23" ht="27.9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row>
    <row r="410" spans="1:23" ht="27.95"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row>
    <row r="411" spans="1:23" ht="27.9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row>
    <row r="412" spans="1:23" ht="27.95"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row>
    <row r="413" spans="1:23" ht="27.9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row>
    <row r="414" spans="1:23" ht="27.95"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row>
    <row r="415" spans="1:23" ht="27.9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row>
    <row r="416" spans="1:23" ht="27.95"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row>
    <row r="417" spans="1:23" ht="27.9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row>
    <row r="418" spans="1:23" ht="27.95"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row>
    <row r="419" spans="1:23" ht="27.9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row>
    <row r="420" spans="1:23" ht="27.95"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row>
    <row r="421" spans="1:23" ht="27.9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row>
    <row r="422" spans="1:23" ht="27.95"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row>
    <row r="423" spans="1:23" ht="27.9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row>
    <row r="424" spans="1:23" ht="27.95"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row>
    <row r="425" spans="1:23" ht="27.9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row>
    <row r="426" spans="1:23" ht="27.95"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row>
    <row r="427" spans="1:23" ht="27.9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row>
    <row r="428" spans="1:23" ht="27.95"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row>
    <row r="429" spans="1:23" ht="27.9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row>
    <row r="430" spans="1:23" ht="27.95"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row>
    <row r="431" spans="1:23" ht="27.9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row>
    <row r="432" spans="1:23" ht="27.95"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row>
    <row r="433" spans="1:23" ht="27.9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row>
    <row r="434" spans="1:23" ht="27.95"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row>
    <row r="435" spans="1:23" ht="27.9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row>
    <row r="436" spans="1:23" ht="27.95"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row>
    <row r="437" spans="1:23" ht="27.9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row>
    <row r="438" spans="1:23" ht="27.95"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row>
    <row r="439" spans="1:23" ht="27.9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row>
    <row r="440" spans="1:23" ht="27.95"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row>
    <row r="441" spans="1:23" ht="27.9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row>
    <row r="442" spans="1:23" ht="27.95"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row>
    <row r="443" spans="1:23" ht="27.9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row>
    <row r="444" spans="1:23" ht="27.95"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row>
    <row r="445" spans="1:23" ht="27.9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row>
    <row r="446" spans="1:23" ht="27.95"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row>
    <row r="447" spans="1:23" ht="27.9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row>
    <row r="448" spans="1:23" ht="27.95"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row>
    <row r="449" spans="1:23" ht="27.9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row>
    <row r="450" spans="1:23" ht="27.95"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row>
    <row r="451" spans="1:23" ht="27.9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row>
    <row r="452" spans="1:23" ht="27.95"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row>
    <row r="453" spans="1:23" ht="27.9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row>
    <row r="454" spans="1:23" ht="27.95"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row>
    <row r="455" spans="1:23" ht="27.9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row>
    <row r="456" spans="1:23" ht="27.95"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row>
    <row r="457" spans="1:23" ht="27.9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row>
    <row r="458" spans="1:23" ht="27.95"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row>
    <row r="459" spans="1:23" ht="27.9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row>
    <row r="460" spans="1:23" ht="27.95"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row>
    <row r="461" spans="1:23" ht="27.9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row>
    <row r="462" spans="1:23" ht="27.95"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row>
    <row r="463" spans="1:23" ht="27.9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row>
    <row r="464" spans="1:23" ht="27.95"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row>
    <row r="465" spans="1:23" ht="27.9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row>
    <row r="466" spans="1:23" ht="27.95"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row>
    <row r="467" spans="1:23" ht="27.9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row>
    <row r="468" spans="1:23" ht="27.95"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row>
    <row r="469" spans="1:23" ht="27.9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row>
    <row r="470" spans="1:23" ht="27.95"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row>
    <row r="471" spans="1:23" ht="27.9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row>
    <row r="472" spans="1:23" ht="27.95"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row>
    <row r="473" spans="1:23" ht="27.9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row>
    <row r="474" spans="1:23" ht="27.95"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row>
    <row r="475" spans="1:23" ht="27.9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row>
    <row r="476" spans="1:23" ht="27.95"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row>
    <row r="477" spans="1:23" ht="27.9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row>
    <row r="478" spans="1:23" ht="27.95"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row>
    <row r="479" spans="1:23" ht="27.9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row>
    <row r="480" spans="1:23" ht="27.95"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row>
    <row r="481" spans="1:23" ht="27.9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row>
    <row r="482" spans="1:23" ht="27.95"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row>
    <row r="483" spans="1:23" ht="27.9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row>
    <row r="484" spans="1:23" ht="27.95"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row>
    <row r="485" spans="1:23" ht="27.9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row>
    <row r="486" spans="1:23" ht="27.95"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row>
    <row r="487" spans="1:23" ht="27.9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row>
    <row r="488" spans="1:23" ht="27.95"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row>
    <row r="489" spans="1:23" ht="27.9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row>
    <row r="490" spans="1:23" ht="27.95"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row>
    <row r="491" spans="1:23" ht="27.9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row>
    <row r="492" spans="1:23" ht="27.95"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row>
    <row r="493" spans="1:23" ht="27.9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row>
    <row r="494" spans="1:23" ht="27.95"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row>
    <row r="495" spans="1:23" ht="27.9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row>
    <row r="496" spans="1:23" ht="27.95"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row>
    <row r="497" spans="1:23" ht="27.9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row>
    <row r="498" spans="1:23" ht="27.95"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row>
    <row r="499" spans="1:23" ht="27.9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row>
    <row r="500" spans="1:23" ht="27.95"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row>
    <row r="501" spans="1:23" ht="27.9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row>
    <row r="502" spans="1:23" ht="27.95"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row>
    <row r="503" spans="1:23" ht="27.9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row>
    <row r="504" spans="1:23" ht="27.95"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row>
    <row r="505" spans="1:23" ht="27.9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row>
    <row r="506" spans="1:23" ht="27.95"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row>
    <row r="507" spans="1:23" ht="27.9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row>
    <row r="508" spans="1:23" ht="27.95"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row>
    <row r="509" spans="1:23" ht="27.9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row>
    <row r="510" spans="1:23" ht="27.95"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row>
    <row r="511" spans="1:23" ht="27.9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row>
    <row r="512" spans="1:23" ht="27.95"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row>
    <row r="513" spans="1:23" ht="27.9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row>
    <row r="514" spans="1:23" ht="27.95"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row>
    <row r="515" spans="1:23" ht="27.9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row>
    <row r="516" spans="1:23" ht="27.95"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row>
    <row r="517" spans="1:23" ht="27.9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row>
    <row r="518" spans="1:23" ht="27.95"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row>
    <row r="519" spans="1:23" ht="27.9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row>
    <row r="520" spans="1:23" ht="27.95"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row>
    <row r="521" spans="1:23" ht="27.9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row>
    <row r="522" spans="1:23" ht="27.95"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row>
    <row r="523" spans="1:23" ht="27.9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row>
    <row r="524" spans="1:23" ht="27.95"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row>
    <row r="525" spans="1:23" ht="27.9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row>
    <row r="526" spans="1:23" ht="27.95"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row>
    <row r="527" spans="1:23" ht="27.9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row>
    <row r="528" spans="1:23" ht="27.95"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row>
    <row r="529" spans="1:23" ht="27.9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row>
    <row r="530" spans="1:23" ht="27.95"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row>
    <row r="531" spans="1:23" ht="27.9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row>
    <row r="532" spans="1:23" ht="27.95"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row>
    <row r="533" spans="1:23" ht="27.9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row>
    <row r="534" spans="1:23" ht="27.95"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row>
    <row r="535" spans="1:23" ht="27.9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row>
    <row r="536" spans="1:23" ht="27.95"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row>
    <row r="537" spans="1:23" ht="27.9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row>
    <row r="538" spans="1:23" ht="27.95"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row>
    <row r="539" spans="1:23" ht="27.9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row>
    <row r="540" spans="1:23" ht="27.95"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row>
    <row r="541" spans="1:23" ht="27.9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row>
    <row r="542" spans="1:23" ht="27.95"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row>
    <row r="543" spans="1:23" ht="27.9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row>
    <row r="544" spans="1:23" ht="27.95"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row>
    <row r="545" spans="1:23" ht="27.9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row>
    <row r="546" spans="1:23" ht="27.95"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row>
    <row r="547" spans="1:23" ht="27.9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row>
    <row r="548" spans="1:23" ht="27.95"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row>
    <row r="549" spans="1:23" ht="27.9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row>
    <row r="550" spans="1:23" ht="27.95"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row>
    <row r="551" spans="1:23" ht="27.9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row>
    <row r="552" spans="1:23" ht="27.95"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row>
    <row r="553" spans="1:23" ht="27.9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row>
    <row r="554" spans="1:23" ht="27.95"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row>
    <row r="555" spans="1:23" ht="27.9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row>
    <row r="556" spans="1:23" ht="27.95"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row>
    <row r="557" spans="1:23" ht="27.9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row>
    <row r="558" spans="1:23" ht="27.95"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row>
    <row r="559" spans="1:23" ht="27.9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row>
    <row r="560" spans="1:23" ht="27.95"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row>
    <row r="561" spans="1:23" ht="27.9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row>
    <row r="562" spans="1:23" ht="27.95"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row>
    <row r="563" spans="1:23" ht="27.9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row>
    <row r="564" spans="1:23" ht="27.95"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row>
    <row r="565" spans="1:23" ht="27.9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row>
    <row r="566" spans="1:23" ht="27.95"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row>
    <row r="567" spans="1:23" ht="27.9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row>
    <row r="568" spans="1:23" ht="27.95"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row>
    <row r="569" spans="1:23" ht="27.9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row>
    <row r="570" spans="1:23" ht="27.95"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row>
    <row r="571" spans="1:23" ht="27.9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row>
    <row r="572" spans="1:23" ht="27.95"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row>
    <row r="573" spans="1:23" ht="27.9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row>
    <row r="574" spans="1:23" ht="27.95"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row>
    <row r="575" spans="1:23" ht="27.9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row>
    <row r="576" spans="1:23" ht="27.95"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row>
    <row r="577" spans="1:23" ht="27.9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row>
    <row r="578" spans="1:23" ht="27.95"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row>
    <row r="579" spans="1:23" ht="27.9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row>
    <row r="580" spans="1:23" ht="27.95"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row>
    <row r="581" spans="1:23" ht="27.9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row>
    <row r="582" spans="1:23" ht="27.95"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row>
    <row r="583" spans="1:23" ht="27.9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row>
    <row r="584" spans="1:23" ht="27.95"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row>
    <row r="585" spans="1:23" ht="27.9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row>
    <row r="586" spans="1:23" ht="27.95"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row>
    <row r="587" spans="1:23" ht="27.9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row>
    <row r="588" spans="1:23" ht="27.95"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row>
    <row r="589" spans="1:23" ht="27.9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row>
    <row r="590" spans="1:23" ht="27.95"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row>
    <row r="591" spans="1:23" ht="27.9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row>
    <row r="592" spans="1:23" ht="27.95"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row>
    <row r="593" spans="1:23" ht="27.9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row>
    <row r="594" spans="1:23" ht="27.95"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row>
    <row r="595" spans="1:23" ht="27.9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row>
    <row r="596" spans="1:23" ht="27.95"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row>
    <row r="597" spans="1:23" ht="27.9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row>
    <row r="598" spans="1:23" ht="27.95"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row>
    <row r="599" spans="1:23" ht="27.9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row>
    <row r="600" spans="1:23" ht="27.95"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row>
    <row r="601" spans="1:23" ht="27.9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row>
    <row r="602" spans="1:23" ht="27.95"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row>
    <row r="603" spans="1:23" ht="27.9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row>
    <row r="604" spans="1:23" ht="27.95"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row>
    <row r="605" spans="1:23" ht="27.9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row>
    <row r="606" spans="1:23" ht="27.95"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row>
    <row r="607" spans="1:23" ht="27.9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row>
    <row r="608" spans="1:23" ht="27.95"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row>
    <row r="609" spans="1:23" ht="27.9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row>
    <row r="610" spans="1:23" ht="27.95"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row>
    <row r="611" spans="1:23" ht="27.9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row>
    <row r="612" spans="1:23" ht="27.95"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row>
    <row r="613" spans="1:23" ht="27.9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row>
    <row r="614" spans="1:23" ht="27.95"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row>
    <row r="615" spans="1:23" ht="27.9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row>
    <row r="616" spans="1:23" ht="27.95"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row>
    <row r="617" spans="1:23" ht="27.9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row>
    <row r="618" spans="1:23" ht="27.95"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row>
    <row r="619" spans="1:23" ht="27.9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row>
    <row r="620" spans="1:23" ht="27.95"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row>
    <row r="621" spans="1:23" ht="27.9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row>
    <row r="622" spans="1:23" ht="27.95"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row>
    <row r="623" spans="1:23" ht="27.9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row>
    <row r="624" spans="1:23" ht="27.95"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row>
    <row r="625" spans="1:23" ht="27.9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row>
    <row r="626" spans="1:23" ht="27.95"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row>
    <row r="627" spans="1:23" ht="27.9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row>
    <row r="628" spans="1:23" ht="27.95"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row>
    <row r="629" spans="1:23" ht="27.9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row>
    <row r="630" spans="1:23" ht="27.95"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row>
    <row r="631" spans="1:23" ht="27.9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row>
    <row r="632" spans="1:23" ht="27.95"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row>
    <row r="633" spans="1:23" ht="27.9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row>
    <row r="634" spans="1:23" ht="27.95"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row>
    <row r="635" spans="1:23" ht="27.9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row>
    <row r="636" spans="1:23" ht="27.95"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row>
    <row r="637" spans="1:23" ht="27.9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row>
    <row r="638" spans="1:23" ht="27.95"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row>
    <row r="639" spans="1:23" ht="27.9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row>
    <row r="640" spans="1:23" ht="27.95"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row>
    <row r="641" spans="1:23" ht="27.9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row>
    <row r="642" spans="1:23" ht="27.95"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row>
    <row r="643" spans="1:23" ht="27.9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row>
    <row r="644" spans="1:23" ht="27.95"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row>
    <row r="645" spans="1:23" ht="27.9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row>
    <row r="646" spans="1:23" ht="27.95"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row>
    <row r="647" spans="1:23" ht="27.9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row>
    <row r="648" spans="1:23" ht="27.95"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row>
    <row r="649" spans="1:23" ht="27.9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row>
    <row r="650" spans="1:23" ht="27.95"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row>
    <row r="651" spans="1:23" ht="27.9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row>
    <row r="652" spans="1:23" ht="27.95"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row>
    <row r="653" spans="1:23" ht="27.9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row>
    <row r="654" spans="1:23" ht="27.95"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row>
    <row r="655" spans="1:23" ht="27.9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row>
    <row r="656" spans="1:23" ht="27.95"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row>
    <row r="657" spans="1:23" ht="27.9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row>
    <row r="658" spans="1:23" ht="27.95"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row>
    <row r="659" spans="1:23" ht="27.9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row>
    <row r="660" spans="1:23" ht="27.95"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row>
    <row r="661" spans="1:23" ht="27.9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row>
    <row r="662" spans="1:23" ht="27.95"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row>
    <row r="663" spans="1:23" ht="27.9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row>
    <row r="664" spans="1:23" ht="27.95"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row>
    <row r="665" spans="1:23" ht="27.9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row>
    <row r="666" spans="1:23" ht="27.95"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row>
    <row r="667" spans="1:23" ht="27.9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row>
    <row r="668" spans="1:23" ht="27.95"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row>
    <row r="669" spans="1:23" ht="27.9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row>
    <row r="670" spans="1:23" ht="27.95"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row>
    <row r="671" spans="1:23" ht="27.9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row>
    <row r="672" spans="1:23" ht="27.95"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row>
    <row r="673" spans="1:23" ht="27.9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row>
    <row r="674" spans="1:23" ht="27.95"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row>
    <row r="675" spans="1:23" ht="27.9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row>
    <row r="676" spans="1:23" ht="27.95"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row>
    <row r="677" spans="1:23" ht="27.9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row>
    <row r="678" spans="1:23" ht="27.95"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row>
    <row r="679" spans="1:23" ht="27.9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row>
    <row r="680" spans="1:23" ht="27.95"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row>
    <row r="681" spans="1:23" ht="27.9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row>
    <row r="682" spans="1:23" ht="27.95"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row>
    <row r="683" spans="1:23" ht="27.9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row>
    <row r="684" spans="1:23" ht="27.95"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row>
    <row r="685" spans="1:23" ht="27.9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row>
    <row r="686" spans="1:23" ht="27.95"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row>
    <row r="687" spans="1:23" ht="27.9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row>
    <row r="688" spans="1:23" ht="27.95"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row>
    <row r="689" spans="1:23" ht="27.9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row>
    <row r="690" spans="1:23" ht="27.95"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row>
    <row r="691" spans="1:23" ht="27.9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row>
    <row r="692" spans="1:23" ht="27.95"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row>
    <row r="693" spans="1:23" ht="27.9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row>
    <row r="694" spans="1:23" ht="27.95"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row>
    <row r="695" spans="1:23" ht="27.9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row>
    <row r="696" spans="1:23" ht="27.95"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row>
    <row r="697" spans="1:23" ht="27.9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row>
    <row r="698" spans="1:23" ht="27.95"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row>
    <row r="699" spans="1:23" ht="27.9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row>
    <row r="700" spans="1:23" ht="27.95"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row>
    <row r="701" spans="1:23" ht="27.9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row>
    <row r="702" spans="1:23" ht="27.95"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row>
    <row r="703" spans="1:23" ht="27.9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row>
    <row r="704" spans="1:23" ht="27.95"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row>
    <row r="705" spans="1:23" ht="27.9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row>
    <row r="706" spans="1:23" ht="27.95"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row>
    <row r="707" spans="1:23" ht="27.9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row>
    <row r="708" spans="1:23" ht="27.95"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row>
    <row r="709" spans="1:23" ht="27.9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row>
    <row r="710" spans="1:23" ht="27.95"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row>
    <row r="711" spans="1:23" ht="27.9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row>
    <row r="712" spans="1:23" ht="27.95"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row>
    <row r="713" spans="1:23" ht="27.9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row>
    <row r="714" spans="1:23" ht="27.95"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row>
    <row r="715" spans="1:23" ht="27.9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row>
    <row r="716" spans="1:23" ht="27.95"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row>
    <row r="717" spans="1:23" ht="27.9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row>
    <row r="718" spans="1:23" ht="27.95"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row>
    <row r="719" spans="1:23" ht="27.9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row>
    <row r="720" spans="1:23" ht="27.95"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row>
    <row r="721" spans="1:23" ht="27.9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row>
    <row r="722" spans="1:23" ht="27.95"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row>
    <row r="723" spans="1:23" ht="27.9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row>
    <row r="724" spans="1:23" ht="27.95"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row>
    <row r="725" spans="1:23" ht="27.9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row>
    <row r="726" spans="1:23" ht="27.95"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row>
    <row r="727" spans="1:23" ht="27.9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row>
    <row r="728" spans="1:23" ht="27.95"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row>
    <row r="729" spans="1:23" ht="27.9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row>
    <row r="730" spans="1:23" ht="27.95"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row>
    <row r="731" spans="1:23" ht="27.9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row>
    <row r="732" spans="1:23" ht="27.95"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row>
    <row r="733" spans="1:23" ht="27.9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row>
    <row r="734" spans="1:23" ht="27.95"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row>
    <row r="735" spans="1:23" ht="27.9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row>
    <row r="736" spans="1:23" ht="27.95"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row>
    <row r="737" spans="1:23" ht="27.9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row>
    <row r="738" spans="1:23" ht="27.95"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row>
    <row r="739" spans="1:23" ht="27.9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row>
    <row r="740" spans="1:23" ht="27.95"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row>
    <row r="741" spans="1:23" ht="27.9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row>
    <row r="742" spans="1:23" ht="27.95"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row>
    <row r="743" spans="1:23" ht="27.9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row>
    <row r="744" spans="1:23" ht="27.95"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row>
    <row r="745" spans="1:23" ht="27.9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row>
    <row r="746" spans="1:23" ht="27.95"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row>
    <row r="747" spans="1:23" ht="27.9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row>
    <row r="748" spans="1:23" ht="27.95"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row>
    <row r="749" spans="1:23" ht="27.9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row>
    <row r="750" spans="1:23" ht="27.95"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row>
    <row r="751" spans="1:23" ht="27.9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row>
    <row r="752" spans="1:23" ht="27.95"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row>
  </sheetData>
  <autoFilter ref="A1:W752" xr:uid="{00000000-0009-0000-0000-000004000000}"/>
  <customSheetViews>
    <customSheetView guid="{458CE12D-0B85-4832-9EF5-20AA995AC114}" filter="1" showAutoFilter="1">
      <pageMargins left="0.7" right="0.7" top="0.78740157499999996" bottom="0.78740157499999996" header="0.3" footer="0.3"/>
      <autoFilter ref="A1:AD16" xr:uid="{00000000-0000-0000-0000-000000000000}"/>
    </customSheetView>
  </customSheetViews>
  <hyperlinks>
    <hyperlink ref="J2" r:id="rId1" xr:uid="{00000000-0004-0000-0400-000000000000}"/>
    <hyperlink ref="A4" r:id="rId2" xr:uid="{00000000-0004-0000-0400-000001000000}"/>
    <hyperlink ref="J4" r:id="rId3" xr:uid="{00000000-0004-0000-0400-000002000000}"/>
    <hyperlink ref="A5" r:id="rId4" xr:uid="{00000000-0004-0000-0400-000003000000}"/>
    <hyperlink ref="J5" r:id="rId5" xr:uid="{00000000-0004-0000-0400-000004000000}"/>
    <hyperlink ref="A6" r:id="rId6" xr:uid="{00000000-0004-0000-0400-000005000000}"/>
    <hyperlink ref="J6" r:id="rId7" xr:uid="{00000000-0004-0000-0400-000006000000}"/>
    <hyperlink ref="A7" r:id="rId8" xr:uid="{00000000-0004-0000-0400-000007000000}"/>
    <hyperlink ref="J7" r:id="rId9" xr:uid="{00000000-0004-0000-0400-000008000000}"/>
    <hyperlink ref="J8" r:id="rId10" xr:uid="{00000000-0004-0000-0400-000009000000}"/>
    <hyperlink ref="A9" r:id="rId11" xr:uid="{00000000-0004-0000-0400-00000A000000}"/>
    <hyperlink ref="K9" r:id="rId12" xr:uid="{00000000-0004-0000-0400-00000B000000}"/>
    <hyperlink ref="A10" r:id="rId13" xr:uid="{00000000-0004-0000-0400-00000C000000}"/>
    <hyperlink ref="J10" r:id="rId14" xr:uid="{00000000-0004-0000-0400-00000D000000}"/>
    <hyperlink ref="A11" r:id="rId15" xr:uid="{00000000-0004-0000-0400-00000E000000}"/>
    <hyperlink ref="J11" r:id="rId16" xr:uid="{00000000-0004-0000-0400-00000F000000}"/>
    <hyperlink ref="A12" r:id="rId17" xr:uid="{00000000-0004-0000-0400-000010000000}"/>
    <hyperlink ref="J12" r:id="rId18" xr:uid="{00000000-0004-0000-0400-000011000000}"/>
    <hyperlink ref="A13" r:id="rId19" xr:uid="{00000000-0004-0000-0400-000012000000}"/>
    <hyperlink ref="J13" r:id="rId20" xr:uid="{00000000-0004-0000-0400-000013000000}"/>
    <hyperlink ref="A14" r:id="rId21" xr:uid="{00000000-0004-0000-0400-000014000000}"/>
    <hyperlink ref="J14" r:id="rId22" xr:uid="{00000000-0004-0000-0400-000015000000}"/>
    <hyperlink ref="A15" r:id="rId23" xr:uid="{00000000-0004-0000-0400-000016000000}"/>
    <hyperlink ref="J19" r:id="rId24" xr:uid="{00000000-0004-0000-0400-000017000000}"/>
    <hyperlink ref="J20" r:id="rId25" xr:uid="{00000000-0004-0000-0400-000018000000}"/>
    <hyperlink ref="J23" r:id="rId26" xr:uid="{00000000-0004-0000-0400-000019000000}"/>
    <hyperlink ref="K23" r:id="rId27" xr:uid="{00000000-0004-0000-0400-00001A000000}"/>
    <hyperlink ref="J25" r:id="rId28" xr:uid="{00000000-0004-0000-0400-00001B000000}"/>
    <hyperlink ref="A26" r:id="rId29" xr:uid="{00000000-0004-0000-0400-00001C000000}"/>
    <hyperlink ref="J31" r:id="rId30" xr:uid="{00000000-0004-0000-0400-00001D000000}"/>
    <hyperlink ref="A32" r:id="rId31" xr:uid="{00000000-0004-0000-0400-00001E000000}"/>
    <hyperlink ref="J32" r:id="rId32" xr:uid="{00000000-0004-0000-0400-00001F000000}"/>
    <hyperlink ref="J33" r:id="rId33" xr:uid="{00000000-0004-0000-0400-000020000000}"/>
    <hyperlink ref="A34" r:id="rId34" xr:uid="{00000000-0004-0000-0400-000021000000}"/>
    <hyperlink ref="J34" r:id="rId35" xr:uid="{00000000-0004-0000-0400-000022000000}"/>
    <hyperlink ref="A35" r:id="rId36" xr:uid="{00000000-0004-0000-0400-000023000000}"/>
    <hyperlink ref="A42" r:id="rId37" xr:uid="{00000000-0004-0000-0400-000024000000}"/>
    <hyperlink ref="J43" r:id="rId38" xr:uid="{00000000-0004-0000-0400-000025000000}"/>
    <hyperlink ref="A44" r:id="rId39" xr:uid="{00000000-0004-0000-0400-000026000000}"/>
    <hyperlink ref="J45" r:id="rId40" xr:uid="{00000000-0004-0000-0400-000027000000}"/>
    <hyperlink ref="A46" r:id="rId41" xr:uid="{00000000-0004-0000-0400-000028000000}"/>
    <hyperlink ref="J46" r:id="rId42" xr:uid="{00000000-0004-0000-0400-000029000000}"/>
    <hyperlink ref="A47" r:id="rId43" xr:uid="{00000000-0004-0000-0400-00002A000000}"/>
    <hyperlink ref="A48" r:id="rId44" xr:uid="{00000000-0004-0000-0400-00002B000000}"/>
    <hyperlink ref="K49" r:id="rId45" xr:uid="{00000000-0004-0000-0400-00002C000000}"/>
    <hyperlink ref="A50" r:id="rId46" xr:uid="{00000000-0004-0000-0400-00002D000000}"/>
    <hyperlink ref="A51" r:id="rId47" xr:uid="{00000000-0004-0000-0400-00002E000000}"/>
    <hyperlink ref="J51" r:id="rId48" xr:uid="{00000000-0004-0000-0400-00002F000000}"/>
    <hyperlink ref="A52" r:id="rId49" xr:uid="{00000000-0004-0000-0400-000030000000}"/>
    <hyperlink ref="A53" r:id="rId50" xr:uid="{00000000-0004-0000-0400-000031000000}"/>
    <hyperlink ref="A55" r:id="rId51" xr:uid="{00000000-0004-0000-0400-000032000000}"/>
    <hyperlink ref="A56" r:id="rId52" xr:uid="{00000000-0004-0000-0400-000033000000}"/>
    <hyperlink ref="A57" r:id="rId53" xr:uid="{00000000-0004-0000-0400-000034000000}"/>
    <hyperlink ref="K57" r:id="rId54" xr:uid="{00000000-0004-0000-0400-000035000000}"/>
    <hyperlink ref="A58" r:id="rId55" xr:uid="{00000000-0004-0000-0400-000036000000}"/>
    <hyperlink ref="K58" r:id="rId56" xr:uid="{00000000-0004-0000-0400-000037000000}"/>
    <hyperlink ref="A59" r:id="rId57" xr:uid="{00000000-0004-0000-0400-000038000000}"/>
    <hyperlink ref="A60" r:id="rId58" xr:uid="{00000000-0004-0000-0400-000039000000}"/>
    <hyperlink ref="J60" r:id="rId59" xr:uid="{00000000-0004-0000-0400-00003A000000}"/>
    <hyperlink ref="K60" r:id="rId60" xr:uid="{00000000-0004-0000-0400-00003B000000}"/>
    <hyperlink ref="A61" r:id="rId61" xr:uid="{00000000-0004-0000-0400-00003C000000}"/>
    <hyperlink ref="A62" r:id="rId62" xr:uid="{00000000-0004-0000-0400-00003D000000}"/>
    <hyperlink ref="A64" r:id="rId63" xr:uid="{00000000-0004-0000-0400-00003E000000}"/>
    <hyperlink ref="A65" r:id="rId64" xr:uid="{00000000-0004-0000-0400-00003F000000}"/>
    <hyperlink ref="A66" r:id="rId65" xr:uid="{00000000-0004-0000-0400-000040000000}"/>
    <hyperlink ref="A67" r:id="rId66" xr:uid="{00000000-0004-0000-0400-000041000000}"/>
    <hyperlink ref="J69" r:id="rId67" xr:uid="{00000000-0004-0000-0400-000042000000}"/>
    <hyperlink ref="K69" r:id="rId68" xr:uid="{00000000-0004-0000-0400-000043000000}"/>
    <hyperlink ref="K72" r:id="rId69" xr:uid="{00000000-0004-0000-0400-000044000000}"/>
    <hyperlink ref="K73" r:id="rId70" xr:uid="{00000000-0004-0000-0400-000045000000}"/>
    <hyperlink ref="J75" r:id="rId71" xr:uid="{00000000-0004-0000-0400-000046000000}"/>
    <hyperlink ref="J81" r:id="rId72" xr:uid="{00000000-0004-0000-0400-000047000000}"/>
    <hyperlink ref="K81" r:id="rId73" xr:uid="{00000000-0004-0000-0400-000048000000}"/>
    <hyperlink ref="J82" r:id="rId74" xr:uid="{00000000-0004-0000-0400-000049000000}"/>
    <hyperlink ref="J83" r:id="rId75" xr:uid="{00000000-0004-0000-0400-00004A000000}"/>
    <hyperlink ref="J85" r:id="rId76" xr:uid="{00000000-0004-0000-0400-00004B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3FC2A886F6FE144A0D83744568D8B49" ma:contentTypeVersion="11" ma:contentTypeDescription="Ein neues Dokument erstellen." ma:contentTypeScope="" ma:versionID="fb3dba1f721118fc4d8b9f34a85e7695">
  <xsd:schema xmlns:xsd="http://www.w3.org/2001/XMLSchema" xmlns:xs="http://www.w3.org/2001/XMLSchema" xmlns:p="http://schemas.microsoft.com/office/2006/metadata/properties" xmlns:ns2="dd40f815-c2b0-4806-9729-31780023f806" xmlns:ns3="fa87cbfb-3c94-4ad6-b81a-37318fbcf44e" targetNamespace="http://schemas.microsoft.com/office/2006/metadata/properties" ma:root="true" ma:fieldsID="64527e7407dd203afa4763e33363fbbd" ns2:_="" ns3:_="">
    <xsd:import namespace="dd40f815-c2b0-4806-9729-31780023f806"/>
    <xsd:import namespace="fa87cbfb-3c94-4ad6-b81a-37318fbcf4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0f815-c2b0-4806-9729-31780023f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87cbfb-3c94-4ad6-b81a-37318fbcf44e"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0EEE17-7CE2-4D06-97C8-8860043B3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0f815-c2b0-4806-9729-31780023f806"/>
    <ds:schemaRef ds:uri="fa87cbfb-3c94-4ad6-b81a-37318fbcf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26DC16-E7A7-4552-8988-EE728311F960}">
  <ds:schemaRefs>
    <ds:schemaRef ds:uri="http://schemas.microsoft.com/sharepoint/v3/contenttype/forms"/>
  </ds:schemaRefs>
</ds:datastoreItem>
</file>

<file path=customXml/itemProps3.xml><?xml version="1.0" encoding="utf-8"?>
<ds:datastoreItem xmlns:ds="http://schemas.openxmlformats.org/officeDocument/2006/customXml" ds:itemID="{A4BF1BBE-0E02-448E-8504-C57E2509CAB6}">
  <ds:schemaRefs>
    <ds:schemaRef ds:uri="dd40f815-c2b0-4806-9729-31780023f80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a87cbfb-3c94-4ad6-b81a-37318fbcf4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00_HOW_TO_GUIDE</vt:lpstr>
      <vt:lpstr>01_DATABASEAllResources</vt:lpstr>
      <vt:lpstr>02_CityWORKS_MainResources</vt:lpstr>
      <vt:lpstr>03_CityWORKS_RefResources</vt:lpstr>
      <vt:lpstr>04_CityWORKS_GIZResources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Johanna Pohl</cp:lastModifiedBy>
  <dcterms:created xsi:type="dcterms:W3CDTF">2020-03-19T12:14:11Z</dcterms:created>
  <dcterms:modified xsi:type="dcterms:W3CDTF">2020-09-24T14:30:40Z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0x01010083FC2A886F6FE144A0D83744568D8B49</vt:lpwstr>
  </property>
</Properties>
</file>